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C:\Users\JHP17\Documents\Urska_JHP\javna naročila\Občina Trebnje\5_Energetska sanacija CIK Trebnje\1_dokumnetacija naročnika\"/>
    </mc:Choice>
  </mc:AlternateContent>
  <xr:revisionPtr revIDLastSave="0" documentId="13_ncr:1_{FCFE62CC-68AD-4AB4-BD09-EB51A917DD7B}" xr6:coauthVersionLast="47" xr6:coauthVersionMax="47" xr10:uidLastSave="{00000000-0000-0000-0000-000000000000}"/>
  <bookViews>
    <workbookView xWindow="1155" yWindow="540" windowWidth="22635" windowHeight="14790" tabRatio="942" activeTab="2" xr2:uid="{00000000-000D-0000-FFFF-FFFF00000000}"/>
  </bookViews>
  <sheets>
    <sheet name="PRVA STRAN" sheetId="70" r:id="rId1"/>
    <sheet name="REK-SKUPAJ" sheetId="5" r:id="rId2"/>
    <sheet name="A.REK GO OBJEKT" sheetId="42" r:id="rId3"/>
    <sheet name="I.A-GRADBENA DELA" sheetId="18" r:id="rId4"/>
    <sheet name="I.B-OBRTNIŠKA DELA" sheetId="31" r:id="rId5"/>
    <sheet name="GO-TP" sheetId="14" r:id="rId6"/>
    <sheet name="ELEKTRO NASLOV - r" sheetId="94" r:id="rId7"/>
    <sheet name="Razsvetljava" sheetId="93" r:id="rId8"/>
    <sheet name="Strelovod" sheetId="96" r:id="rId9"/>
  </sheets>
  <definedNames>
    <definedName name="BuiltIn_Print_Area">"$#REF!.$A$6:$#REF!.$B$820"</definedName>
    <definedName name="DEM2KN">#REF!</definedName>
    <definedName name="EUR2DEM">#REF!</definedName>
    <definedName name="EUR2KN">#REF!</definedName>
    <definedName name="Excel_BuiltIn__FilterDatabase">#REF!</definedName>
    <definedName name="Excel_BuiltIn_Print_Area_1" localSheetId="2">#REF!</definedName>
    <definedName name="Excel_BuiltIn_Print_Area_1" localSheetId="4">#REF!</definedName>
    <definedName name="Excel_BuiltIn_Print_Area_1" localSheetId="0">#REF!</definedName>
    <definedName name="Excel_BuiltIn_Print_Area_1">#REF!</definedName>
    <definedName name="Excel_BuiltIn_Print_Area_8" localSheetId="2">#REF!</definedName>
    <definedName name="Excel_BuiltIn_Print_Area_8" localSheetId="4">#REF!</definedName>
    <definedName name="Excel_BuiltIn_Print_Area_8" localSheetId="0">#REF!</definedName>
    <definedName name="Excel_BuiltIn_Print_Area_8">#REF!</definedName>
    <definedName name="_xlnm.Print_Area" localSheetId="2">'A.REK GO OBJEKT'!$A$1:$H$50</definedName>
    <definedName name="_xlnm.Print_Area" localSheetId="6">'ELEKTRO NASLOV - r'!$A$1:$B$25</definedName>
    <definedName name="_xlnm.Print_Area" localSheetId="5">'GO-TP'!$A$1:$A$140</definedName>
    <definedName name="_xlnm.Print_Area" localSheetId="3">'I.A-GRADBENA DELA'!$A$1:$H$157</definedName>
    <definedName name="_xlnm.Print_Area" localSheetId="4">'I.B-OBRTNIŠKA DELA'!$A$1:$H$249</definedName>
    <definedName name="_xlnm.Print_Area" localSheetId="7">Razsvetljava!$A$1:$I$36</definedName>
    <definedName name="_xlnm.Print_Area" localSheetId="1">'REK-SKUPAJ'!$A$1:$G$38</definedName>
    <definedName name="_xlnm.Print_Area" localSheetId="8">Strelovod!$A$1:$H$82</definedName>
    <definedName name="_xlnm.Print_Titles" localSheetId="7">Razsvetljava!$1:$1</definedName>
    <definedName name="_xlnm.Print_Titles" localSheetId="8">Strelovod!$1:$1</definedName>
    <definedName name="UVSIM">#REF!</definedName>
    <definedName name="X">#REF!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6" i="18" l="1"/>
  <c r="F9" i="96" l="1"/>
  <c r="F47" i="96"/>
  <c r="F45" i="96"/>
  <c r="F49" i="96"/>
  <c r="G29" i="93"/>
  <c r="G31" i="93"/>
  <c r="G33" i="93"/>
  <c r="H33" i="93" s="1"/>
  <c r="H8" i="18" l="1"/>
  <c r="H15" i="42" s="1"/>
  <c r="G9" i="96"/>
  <c r="G53" i="96" s="1"/>
  <c r="G79" i="96"/>
  <c r="H45" i="96"/>
  <c r="H49" i="96"/>
  <c r="H28" i="93"/>
  <c r="H29" i="93"/>
  <c r="H30" i="93"/>
  <c r="H31" i="93"/>
  <c r="H32" i="93"/>
  <c r="I23" i="93"/>
  <c r="I35" i="93" s="1"/>
  <c r="H210" i="31"/>
  <c r="H31" i="42" s="1"/>
  <c r="H164" i="31"/>
  <c r="H30" i="42" s="1"/>
  <c r="H140" i="31"/>
  <c r="H29" i="42" s="1"/>
  <c r="G61" i="31"/>
  <c r="G27" i="42" s="1"/>
  <c r="G39" i="31"/>
  <c r="G26" i="42" s="1"/>
  <c r="G81" i="96" l="1"/>
  <c r="F13" i="5" s="1"/>
  <c r="H157" i="18"/>
  <c r="H19" i="42" s="1"/>
  <c r="H148" i="18"/>
  <c r="H18" i="42" s="1"/>
  <c r="F145" i="18"/>
  <c r="G145" i="18" s="1"/>
  <c r="F11" i="96" l="1"/>
  <c r="F13" i="96"/>
  <c r="H13" i="96" s="1"/>
  <c r="F15" i="96"/>
  <c r="H15" i="96" s="1"/>
  <c r="F17" i="96"/>
  <c r="H17" i="96" s="1"/>
  <c r="F19" i="96"/>
  <c r="H19" i="96" s="1"/>
  <c r="F21" i="96"/>
  <c r="H21" i="96" s="1"/>
  <c r="F23" i="96"/>
  <c r="H23" i="96" s="1"/>
  <c r="F25" i="96"/>
  <c r="H25" i="96" s="1"/>
  <c r="F27" i="96"/>
  <c r="H27" i="96" s="1"/>
  <c r="F29" i="96"/>
  <c r="H29" i="96" s="1"/>
  <c r="F31" i="96"/>
  <c r="H31" i="96" s="1"/>
  <c r="F33" i="96"/>
  <c r="H33" i="96" s="1"/>
  <c r="F35" i="96"/>
  <c r="H35" i="96" s="1"/>
  <c r="F37" i="96"/>
  <c r="H37" i="96" s="1"/>
  <c r="F39" i="96"/>
  <c r="H39" i="96" s="1"/>
  <c r="F41" i="96"/>
  <c r="H41" i="96" s="1"/>
  <c r="A43" i="96"/>
  <c r="F43" i="96"/>
  <c r="H43" i="96" s="1"/>
  <c r="A61" i="96"/>
  <c r="F61" i="96"/>
  <c r="F63" i="96"/>
  <c r="H63" i="96" s="1"/>
  <c r="F66" i="96"/>
  <c r="H66" i="96" s="1"/>
  <c r="F69" i="96"/>
  <c r="H69" i="96" s="1"/>
  <c r="F72" i="96"/>
  <c r="H72" i="96" s="1"/>
  <c r="F74" i="96"/>
  <c r="H74" i="96" s="1"/>
  <c r="F51" i="96" l="1"/>
  <c r="H11" i="96"/>
  <c r="F77" i="96"/>
  <c r="H77" i="96" s="1"/>
  <c r="H61" i="96"/>
  <c r="H47" i="96"/>
  <c r="F241" i="31"/>
  <c r="F240" i="31"/>
  <c r="F239" i="31"/>
  <c r="F238" i="31"/>
  <c r="F237" i="31"/>
  <c r="F236" i="31"/>
  <c r="F235" i="31"/>
  <c r="F234" i="31"/>
  <c r="F233" i="31"/>
  <c r="F232" i="31"/>
  <c r="F231" i="31"/>
  <c r="F230" i="31"/>
  <c r="F229" i="31"/>
  <c r="F228" i="31"/>
  <c r="F227" i="31"/>
  <c r="F226" i="31"/>
  <c r="F79" i="96" l="1"/>
  <c r="H79" i="96"/>
  <c r="G227" i="31"/>
  <c r="G235" i="31"/>
  <c r="G228" i="31"/>
  <c r="G237" i="31"/>
  <c r="G238" i="31"/>
  <c r="G239" i="31"/>
  <c r="G232" i="31"/>
  <c r="G240" i="31"/>
  <c r="G233" i="31"/>
  <c r="G241" i="31"/>
  <c r="G236" i="31"/>
  <c r="G229" i="31"/>
  <c r="G230" i="31"/>
  <c r="G231" i="31"/>
  <c r="G226" i="31"/>
  <c r="G234" i="31"/>
  <c r="H51" i="96"/>
  <c r="H53" i="96" s="1"/>
  <c r="F53" i="96"/>
  <c r="F21" i="18"/>
  <c r="F22" i="18"/>
  <c r="F81" i="96" l="1"/>
  <c r="E13" i="5" s="1"/>
  <c r="H81" i="96"/>
  <c r="G13" i="5" s="1"/>
  <c r="G22" i="18"/>
  <c r="G21" i="18"/>
  <c r="D27" i="93" l="1"/>
  <c r="G27" i="93" s="1"/>
  <c r="H27" i="93" s="1"/>
  <c r="D25" i="93"/>
  <c r="G25" i="93" s="1"/>
  <c r="H25" i="93" s="1"/>
  <c r="F222" i="31" l="1"/>
  <c r="F223" i="31"/>
  <c r="F47" i="18"/>
  <c r="F110" i="31"/>
  <c r="F111" i="31"/>
  <c r="F162" i="31"/>
  <c r="G223" i="31" l="1"/>
  <c r="G162" i="31"/>
  <c r="G111" i="31"/>
  <c r="G110" i="31"/>
  <c r="G222" i="31"/>
  <c r="G47" i="18"/>
  <c r="G9" i="93"/>
  <c r="G19" i="93"/>
  <c r="H19" i="93" s="1"/>
  <c r="G20" i="93"/>
  <c r="H20" i="93" s="1"/>
  <c r="G21" i="93"/>
  <c r="H21" i="93" s="1"/>
  <c r="G22" i="93"/>
  <c r="H22" i="93" s="1"/>
  <c r="G15" i="93"/>
  <c r="H15" i="93" s="1"/>
  <c r="G14" i="93"/>
  <c r="H14" i="93" s="1"/>
  <c r="A9" i="93"/>
  <c r="G10" i="93"/>
  <c r="H10" i="93" s="1"/>
  <c r="G11" i="93"/>
  <c r="H11" i="93" s="1"/>
  <c r="G12" i="93"/>
  <c r="H12" i="93" s="1"/>
  <c r="G13" i="93"/>
  <c r="H13" i="93" s="1"/>
  <c r="G16" i="93"/>
  <c r="H16" i="93" s="1"/>
  <c r="G17" i="93"/>
  <c r="H17" i="93" s="1"/>
  <c r="G18" i="93"/>
  <c r="H18" i="93" s="1"/>
  <c r="G23" i="93" l="1"/>
  <c r="G35" i="93" s="1"/>
  <c r="E12" i="5" s="1"/>
  <c r="A10" i="93"/>
  <c r="H9" i="93"/>
  <c r="H23" i="93" s="1"/>
  <c r="H35" i="93" s="1"/>
  <c r="F12" i="5" s="1"/>
  <c r="A11" i="93"/>
  <c r="A13" i="93" l="1"/>
  <c r="A12" i="93"/>
  <c r="A15" i="93" l="1"/>
  <c r="A14" i="93"/>
  <c r="A17" i="93" l="1"/>
  <c r="A16" i="93"/>
  <c r="A19" i="93" s="1"/>
  <c r="F63" i="18"/>
  <c r="F37" i="31"/>
  <c r="F161" i="31"/>
  <c r="F160" i="31"/>
  <c r="F159" i="31"/>
  <c r="F158" i="31"/>
  <c r="F95" i="18"/>
  <c r="F94" i="18"/>
  <c r="F93" i="18"/>
  <c r="G158" i="31" l="1"/>
  <c r="G160" i="31"/>
  <c r="G159" i="31"/>
  <c r="G161" i="31"/>
  <c r="H37" i="31"/>
  <c r="G95" i="18"/>
  <c r="G93" i="18"/>
  <c r="G63" i="18"/>
  <c r="G94" i="18"/>
  <c r="A18" i="93"/>
  <c r="A20" i="93" s="1"/>
  <c r="F70" i="18"/>
  <c r="G70" i="18" l="1"/>
  <c r="A21" i="93"/>
  <c r="A22" i="93" s="1"/>
  <c r="A25" i="93" s="1"/>
  <c r="A27" i="93" s="1"/>
  <c r="A29" i="93" s="1"/>
  <c r="A31" i="93" s="1"/>
  <c r="A33" i="93" s="1"/>
  <c r="F110" i="18"/>
  <c r="F109" i="18"/>
  <c r="H110" i="18" l="1"/>
  <c r="H109" i="18"/>
  <c r="F56" i="18"/>
  <c r="G56" i="18" l="1"/>
  <c r="F68" i="18"/>
  <c r="F54" i="18"/>
  <c r="F50" i="18"/>
  <c r="F51" i="18"/>
  <c r="F220" i="31"/>
  <c r="F103" i="31"/>
  <c r="F91" i="31"/>
  <c r="F93" i="31"/>
  <c r="F245" i="31"/>
  <c r="F121" i="31"/>
  <c r="F57" i="31"/>
  <c r="F58" i="31" s="1"/>
  <c r="F133" i="18"/>
  <c r="F125" i="18"/>
  <c r="F45" i="18"/>
  <c r="H220" i="31" l="1"/>
  <c r="H103" i="31"/>
  <c r="G245" i="31"/>
  <c r="G91" i="31"/>
  <c r="G121" i="31"/>
  <c r="G93" i="31"/>
  <c r="G51" i="18"/>
  <c r="H45" i="18"/>
  <c r="G125" i="18"/>
  <c r="G50" i="18"/>
  <c r="G68" i="18"/>
  <c r="G133" i="18"/>
  <c r="G54" i="18"/>
  <c r="H57" i="31"/>
  <c r="F124" i="31"/>
  <c r="H58" i="31" l="1"/>
  <c r="G124" i="31"/>
  <c r="F36" i="31"/>
  <c r="F109" i="31"/>
  <c r="F112" i="31"/>
  <c r="F113" i="31"/>
  <c r="F114" i="31"/>
  <c r="F115" i="31"/>
  <c r="F116" i="31"/>
  <c r="F118" i="31"/>
  <c r="F119" i="31"/>
  <c r="F123" i="31"/>
  <c r="G114" i="31" l="1"/>
  <c r="G113" i="31"/>
  <c r="G112" i="31"/>
  <c r="G123" i="31"/>
  <c r="G109" i="31"/>
  <c r="G119" i="31"/>
  <c r="H36" i="31"/>
  <c r="G118" i="31"/>
  <c r="G116" i="31"/>
  <c r="G115" i="31"/>
  <c r="F105" i="31"/>
  <c r="F106" i="31"/>
  <c r="F83" i="31"/>
  <c r="F86" i="31"/>
  <c r="F81" i="31"/>
  <c r="F77" i="31"/>
  <c r="F98" i="31"/>
  <c r="F137" i="31"/>
  <c r="F102" i="31"/>
  <c r="G86" i="31" l="1"/>
  <c r="H106" i="31"/>
  <c r="G83" i="31"/>
  <c r="H102" i="31"/>
  <c r="G77" i="31"/>
  <c r="H105" i="31"/>
  <c r="G81" i="31"/>
  <c r="F138" i="31"/>
  <c r="G137" i="31"/>
  <c r="F99" i="31"/>
  <c r="G98" i="31"/>
  <c r="F185" i="31"/>
  <c r="G138" i="31" l="1"/>
  <c r="G185" i="31"/>
  <c r="G99" i="31"/>
  <c r="F150" i="31"/>
  <c r="F104" i="18"/>
  <c r="F100" i="18"/>
  <c r="F101" i="18"/>
  <c r="F98" i="18"/>
  <c r="F89" i="18"/>
  <c r="F122" i="31"/>
  <c r="F85" i="18"/>
  <c r="G150" i="31" l="1"/>
  <c r="G122" i="31"/>
  <c r="G85" i="18"/>
  <c r="H101" i="18"/>
  <c r="G89" i="18"/>
  <c r="G98" i="18"/>
  <c r="G100" i="18"/>
  <c r="G104" i="18"/>
  <c r="F53" i="18"/>
  <c r="G53" i="18" l="1"/>
  <c r="F72" i="31"/>
  <c r="F59" i="31"/>
  <c r="H59" i="31" l="1"/>
  <c r="H61" i="31" s="1"/>
  <c r="H27" i="42" s="1"/>
  <c r="H72" i="31"/>
  <c r="F10" i="31"/>
  <c r="F180" i="31"/>
  <c r="F190" i="31"/>
  <c r="F188" i="31"/>
  <c r="F187" i="31"/>
  <c r="F189" i="31"/>
  <c r="F191" i="31"/>
  <c r="F199" i="31"/>
  <c r="F200" i="31"/>
  <c r="F201" i="31"/>
  <c r="F202" i="31"/>
  <c r="F203" i="31"/>
  <c r="F204" i="31"/>
  <c r="F205" i="31"/>
  <c r="F207" i="31"/>
  <c r="F208" i="31"/>
  <c r="G202" i="31" l="1"/>
  <c r="G190" i="31"/>
  <c r="G180" i="31"/>
  <c r="G199" i="31"/>
  <c r="G201" i="31"/>
  <c r="H10" i="31"/>
  <c r="H12" i="31" s="1"/>
  <c r="H25" i="42" s="1"/>
  <c r="G208" i="31"/>
  <c r="G207" i="31"/>
  <c r="G191" i="31"/>
  <c r="G188" i="31"/>
  <c r="G200" i="31"/>
  <c r="G205" i="31"/>
  <c r="G189" i="31"/>
  <c r="G203" i="31"/>
  <c r="G204" i="31"/>
  <c r="G187" i="31"/>
  <c r="F78" i="31"/>
  <c r="F129" i="18"/>
  <c r="F130" i="18"/>
  <c r="F131" i="18"/>
  <c r="F132" i="18"/>
  <c r="F134" i="18"/>
  <c r="F135" i="18"/>
  <c r="F153" i="31"/>
  <c r="F95" i="31"/>
  <c r="F96" i="31"/>
  <c r="F92" i="31"/>
  <c r="F76" i="31"/>
  <c r="F75" i="31"/>
  <c r="F8" i="31"/>
  <c r="F9" i="31"/>
  <c r="F7" i="31"/>
  <c r="F31" i="18"/>
  <c r="F32" i="18"/>
  <c r="F33" i="18"/>
  <c r="F34" i="18"/>
  <c r="F35" i="18"/>
  <c r="F36" i="18"/>
  <c r="F38" i="18"/>
  <c r="F39" i="18"/>
  <c r="F40" i="18"/>
  <c r="F41" i="18"/>
  <c r="F42" i="18"/>
  <c r="F43" i="18"/>
  <c r="F44" i="18"/>
  <c r="F46" i="18"/>
  <c r="F58" i="18"/>
  <c r="F59" i="18"/>
  <c r="F60" i="18"/>
  <c r="F61" i="18"/>
  <c r="F62" i="18"/>
  <c r="F48" i="18"/>
  <c r="F49" i="18"/>
  <c r="F23" i="18"/>
  <c r="F52" i="18"/>
  <c r="F55" i="18"/>
  <c r="F65" i="18"/>
  <c r="F66" i="18"/>
  <c r="F67" i="18"/>
  <c r="F86" i="18"/>
  <c r="F88" i="18"/>
  <c r="F90" i="18"/>
  <c r="F97" i="18"/>
  <c r="F91" i="18"/>
  <c r="F103" i="18"/>
  <c r="F105" i="18"/>
  <c r="F106" i="18"/>
  <c r="F107" i="18"/>
  <c r="G7" i="31" l="1"/>
  <c r="G9" i="31"/>
  <c r="G8" i="31"/>
  <c r="G12" i="31" s="1"/>
  <c r="G25" i="42" s="1"/>
  <c r="G75" i="31"/>
  <c r="G76" i="31"/>
  <c r="G92" i="31"/>
  <c r="G153" i="31"/>
  <c r="G96" i="31"/>
  <c r="G95" i="31"/>
  <c r="G78" i="31"/>
  <c r="H91" i="18"/>
  <c r="H112" i="18" s="1"/>
  <c r="H17" i="42" s="1"/>
  <c r="G135" i="18"/>
  <c r="G55" i="18"/>
  <c r="G58" i="18"/>
  <c r="G23" i="18"/>
  <c r="G134" i="18"/>
  <c r="G132" i="18"/>
  <c r="G48" i="18"/>
  <c r="G34" i="18"/>
  <c r="G131" i="18"/>
  <c r="G52" i="18"/>
  <c r="H46" i="18"/>
  <c r="H72" i="18" s="1"/>
  <c r="H16" i="42" s="1"/>
  <c r="G44" i="18"/>
  <c r="G106" i="18"/>
  <c r="G130" i="18"/>
  <c r="G39" i="18"/>
  <c r="G49" i="18"/>
  <c r="G86" i="18"/>
  <c r="G43" i="18"/>
  <c r="G67" i="18"/>
  <c r="G62" i="18"/>
  <c r="G42" i="18"/>
  <c r="G33" i="18"/>
  <c r="G105" i="18"/>
  <c r="G66" i="18"/>
  <c r="G61" i="18"/>
  <c r="G41" i="18"/>
  <c r="G32" i="18"/>
  <c r="G129" i="18"/>
  <c r="G59" i="18"/>
  <c r="G97" i="18"/>
  <c r="G38" i="18"/>
  <c r="G90" i="18"/>
  <c r="G36" i="18"/>
  <c r="G88" i="18"/>
  <c r="G35" i="18"/>
  <c r="G107" i="18"/>
  <c r="G103" i="18"/>
  <c r="G65" i="18"/>
  <c r="G60" i="18"/>
  <c r="G40" i="18"/>
  <c r="G31" i="18"/>
  <c r="F112" i="18"/>
  <c r="F12" i="31"/>
  <c r="F244" i="31"/>
  <c r="F243" i="31"/>
  <c r="F219" i="31"/>
  <c r="F218" i="31"/>
  <c r="F217" i="31"/>
  <c r="F216" i="31"/>
  <c r="F183" i="31"/>
  <c r="F184" i="31"/>
  <c r="F196" i="31"/>
  <c r="F195" i="31"/>
  <c r="F124" i="18"/>
  <c r="G112" i="18" l="1"/>
  <c r="G17" i="42" s="1"/>
  <c r="H11" i="42"/>
  <c r="H218" i="31"/>
  <c r="H219" i="31"/>
  <c r="G195" i="31"/>
  <c r="G196" i="31"/>
  <c r="H243" i="31"/>
  <c r="G244" i="31"/>
  <c r="G184" i="31"/>
  <c r="G183" i="31"/>
  <c r="H217" i="31"/>
  <c r="G124" i="18"/>
  <c r="G216" i="31"/>
  <c r="F248" i="31"/>
  <c r="F121" i="18"/>
  <c r="H248" i="31" l="1"/>
  <c r="H32" i="42" s="1"/>
  <c r="G248" i="31"/>
  <c r="G32" i="42" s="1"/>
  <c r="G121" i="18"/>
  <c r="F152" i="31"/>
  <c r="G152" i="31" l="1"/>
  <c r="F20" i="18"/>
  <c r="F19" i="18"/>
  <c r="G19" i="18" l="1"/>
  <c r="G20" i="18"/>
  <c r="F85" i="31"/>
  <c r="G85" i="31" l="1"/>
  <c r="F155" i="18"/>
  <c r="G155" i="18" l="1"/>
  <c r="G157" i="18" s="1"/>
  <c r="G19" i="42" s="1"/>
  <c r="F186" i="31"/>
  <c r="G186" i="31" l="1"/>
  <c r="F79" i="31"/>
  <c r="G79" i="31" l="1"/>
  <c r="F107" i="31"/>
  <c r="F94" i="31"/>
  <c r="F90" i="31"/>
  <c r="F89" i="31"/>
  <c r="G94" i="31" l="1"/>
  <c r="G107" i="31"/>
  <c r="G90" i="31"/>
  <c r="G89" i="31"/>
  <c r="F80" i="31"/>
  <c r="G80" i="31" l="1"/>
  <c r="F84" i="31"/>
  <c r="G84" i="31" l="1"/>
  <c r="G126" i="31" s="1"/>
  <c r="G28" i="42" s="1"/>
  <c r="F71" i="31"/>
  <c r="F126" i="31" l="1"/>
  <c r="H71" i="31"/>
  <c r="H126" i="31" s="1"/>
  <c r="H28" i="42" s="1"/>
  <c r="F61" i="31"/>
  <c r="F35" i="31" l="1"/>
  <c r="F39" i="31" l="1"/>
  <c r="H35" i="31"/>
  <c r="H39" i="31" s="1"/>
  <c r="H26" i="42" s="1"/>
  <c r="F28" i="42"/>
  <c r="H22" i="42" l="1"/>
  <c r="H7" i="42" s="1"/>
  <c r="F194" i="31"/>
  <c r="G194" i="31" l="1"/>
  <c r="F155" i="31"/>
  <c r="G155" i="31" l="1"/>
  <c r="F25" i="18"/>
  <c r="G25" i="18" l="1"/>
  <c r="F127" i="18"/>
  <c r="G127" i="18" l="1"/>
  <c r="F193" i="31"/>
  <c r="F210" i="31" l="1"/>
  <c r="G193" i="31"/>
  <c r="G210" i="31" s="1"/>
  <c r="G31" i="42" s="1"/>
  <c r="B32" i="42"/>
  <c r="A212" i="31"/>
  <c r="B31" i="42"/>
  <c r="A166" i="31"/>
  <c r="B30" i="42"/>
  <c r="A142" i="31"/>
  <c r="B29" i="42"/>
  <c r="A128" i="31"/>
  <c r="B28" i="42"/>
  <c r="A63" i="31"/>
  <c r="B27" i="42"/>
  <c r="A41" i="31"/>
  <c r="B26" i="42"/>
  <c r="A14" i="31"/>
  <c r="A3" i="31"/>
  <c r="B25" i="42"/>
  <c r="A150" i="18"/>
  <c r="B19" i="42"/>
  <c r="A114" i="18"/>
  <c r="B18" i="42"/>
  <c r="B15" i="42"/>
  <c r="B16" i="42"/>
  <c r="B17" i="42"/>
  <c r="A74" i="18"/>
  <c r="A10" i="18"/>
  <c r="A3" i="18"/>
  <c r="F156" i="31" l="1"/>
  <c r="F149" i="31"/>
  <c r="F134" i="31"/>
  <c r="F135" i="31"/>
  <c r="F142" i="18"/>
  <c r="F141" i="18"/>
  <c r="F139" i="18"/>
  <c r="F138" i="18"/>
  <c r="F137" i="18"/>
  <c r="F122" i="18"/>
  <c r="F30" i="18"/>
  <c r="F29" i="18"/>
  <c r="F28" i="18"/>
  <c r="F26" i="18"/>
  <c r="G134" i="31" l="1"/>
  <c r="G135" i="31"/>
  <c r="G156" i="31"/>
  <c r="G139" i="18"/>
  <c r="G141" i="18"/>
  <c r="G28" i="18"/>
  <c r="G30" i="18"/>
  <c r="G142" i="18"/>
  <c r="G29" i="18"/>
  <c r="G146" i="18"/>
  <c r="G122" i="18"/>
  <c r="G137" i="18"/>
  <c r="G138" i="18"/>
  <c r="F164" i="31"/>
  <c r="F30" i="42" s="1"/>
  <c r="G149" i="31"/>
  <c r="F72" i="18"/>
  <c r="G26" i="18"/>
  <c r="F148" i="18"/>
  <c r="F140" i="31"/>
  <c r="F29" i="42" s="1"/>
  <c r="F32" i="42"/>
  <c r="F31" i="42"/>
  <c r="F157" i="18"/>
  <c r="F25" i="42"/>
  <c r="F26" i="42"/>
  <c r="G140" i="31" l="1"/>
  <c r="G29" i="42" s="1"/>
  <c r="G148" i="18"/>
  <c r="G18" i="42" s="1"/>
  <c r="G164" i="31"/>
  <c r="G30" i="42" s="1"/>
  <c r="G72" i="18"/>
  <c r="G16" i="42" s="1"/>
  <c r="F27" i="42"/>
  <c r="F22" i="42" s="1"/>
  <c r="F19" i="42"/>
  <c r="F18" i="42"/>
  <c r="F16" i="42"/>
  <c r="F17" i="42"/>
  <c r="G22" i="42" l="1"/>
  <c r="A1" i="31"/>
  <c r="A1" i="18"/>
  <c r="F6" i="18" l="1"/>
  <c r="G6" i="18" l="1"/>
  <c r="G8" i="18" s="1"/>
  <c r="G15" i="42" s="1"/>
  <c r="G11" i="42" s="1"/>
  <c r="G7" i="42" s="1"/>
  <c r="F9" i="5" s="1"/>
  <c r="F17" i="5" s="1"/>
  <c r="F8" i="18"/>
  <c r="F15" i="42" l="1"/>
  <c r="F11" i="42" s="1"/>
  <c r="F7" i="42" s="1"/>
  <c r="E9" i="5" l="1"/>
  <c r="F21" i="5"/>
  <c r="E17" i="5" l="1"/>
  <c r="E19" i="5" s="1"/>
  <c r="G9" i="5"/>
  <c r="G17" i="5" s="1"/>
  <c r="G19" i="5" l="1"/>
  <c r="G21" i="5" s="1"/>
  <c r="E21" i="5"/>
</calcChain>
</file>

<file path=xl/sharedStrings.xml><?xml version="1.0" encoding="utf-8"?>
<sst xmlns="http://schemas.openxmlformats.org/spreadsheetml/2006/main" count="1173" uniqueCount="706">
  <si>
    <t>Rušitvena dela</t>
  </si>
  <si>
    <t>Zidarska dela</t>
  </si>
  <si>
    <t>Ključavničarska dela</t>
  </si>
  <si>
    <t>Splošna določila</t>
  </si>
  <si>
    <t>SPLOŠNA DOLOČILA:
Vsa dela morajo biti izvedena kvalitetno iz materialov z zahtevanimi lastnostmi in atesti.</t>
  </si>
  <si>
    <t>Dela je potrebno izvajati po predloženi tehnični dokumentaciji, detajlih izbranega izvajalca in navodilih projektanta.</t>
  </si>
  <si>
    <t>Dimenzije obrtniških izdelkov in količine je potrebno pred naročanjem preveriti na objektu.</t>
  </si>
  <si>
    <t>Dodatna, nepredvidena in več dela, ki niso zajeta v popisu se izvedejo po predhodnem dogovoru z nadzornim organom in se obračunajo po dejanskih količinah, po predhodni odobritvi enotne cene s strani investitorja.</t>
  </si>
  <si>
    <t>GRADBENA DELA</t>
  </si>
  <si>
    <t>SKUPAJ</t>
  </si>
  <si>
    <t>V ceni rušitvenih del je potrebno upoštevati vse varnostne ukrepe in vsa potrebna podpiranja v času rušenja in zaščito poti in sosednjih prostorov ter morebitne odre za izvedbo</t>
  </si>
  <si>
    <t xml:space="preserve">Zap. št. </t>
  </si>
  <si>
    <t>Opis postavke</t>
  </si>
  <si>
    <t>enota</t>
  </si>
  <si>
    <t>količina</t>
  </si>
  <si>
    <t>cena/ enoto</t>
  </si>
  <si>
    <t>skupaj</t>
  </si>
  <si>
    <t>OBRTNIŠKA DELA</t>
  </si>
  <si>
    <t>Fasaderska dela</t>
  </si>
  <si>
    <t>Vsi odri morajo biti izdelani po zahtevah varstva pri delu.</t>
  </si>
  <si>
    <t>INVESTITOR:</t>
  </si>
  <si>
    <t>OBJEKT:</t>
  </si>
  <si>
    <t>PZI</t>
  </si>
  <si>
    <t>Investicija:</t>
  </si>
  <si>
    <t>SKUPAJ Z DDV</t>
  </si>
  <si>
    <t>Ponudnik:</t>
  </si>
  <si>
    <t>Odgovorna oseba za podpis pogodbe:</t>
  </si>
  <si>
    <t>Davčna številka:</t>
  </si>
  <si>
    <t>Kontaktna oseba za obrazložitev ponudbe:</t>
  </si>
  <si>
    <t>Telefon kontaktne osebe:</t>
  </si>
  <si>
    <t>E-pošta kontaktne osebe:</t>
  </si>
  <si>
    <t>Številka ponudbe:</t>
  </si>
  <si>
    <t>Datum ponudbe:</t>
  </si>
  <si>
    <t>žig in podpis:</t>
  </si>
  <si>
    <t>1.</t>
  </si>
  <si>
    <t>Ostala dela</t>
  </si>
  <si>
    <t>Splošni pogoji in predpisi za izvajanje del</t>
  </si>
  <si>
    <t xml:space="preserve">SPLOŠNA IN POSEBNA DOLOČILA PO VRSTAH DEL </t>
  </si>
  <si>
    <t xml:space="preserve">Za nobenega od predlogov izvajalec ne more uveljavljati doplačila (predpostavlja se, da izvajalec predlaga samo tiste proizvode, ki jih je upošteval v svojih ponudbenih oz. pogodbenih enotnih cenah). 
Potrditev o primernosti predlaganih proizvodov morajo podati projektant in nadzor in naročnik. Pomanjkanje na trgu, dolgi dobavni roki, spremembe nabavnih cen ipd. ne predstavljajo dopustnega razloga za odstopanje od predvidenega proizvoda oz. kakovosti, roka in cene. 
V primeru kakršnegakoli neskladja med določili in imenovanimi proizvodi v popisih del ter projektno dokumentacijo mora izvajalec o tem nemudoma obvestiti naročnika, ki v soglasju s projektantom določi, katera določila se upoštevajo oz. kateri proizvod se vgradi. </t>
  </si>
  <si>
    <t>Vzorci:</t>
  </si>
  <si>
    <t>Izvajalec mora za vse proizvode ali sklope proizvodov, ki bodo po dokončanju del vidni ter za tiste, za katere je to posebej navedeno v popisih del, dostaviti vzorce ali pa izdelati vzorčne primere na objektu samem in sicer (ena ali več spodaj naštetih možnosti): 
(a) kot pomoč naročniku in/ali arhitektu za dokončno opredelitev med različnimi možnimi gradbenimi proizvodi (vsaj 3 enakovredni vzorci; pri ploščicah in talnih oblogah število vzorcev ni omejeno), 
(b) kot pomoč naročniku in/ali arhitektu za dokončno opredelitev med različnimi površinskimi obdelavami in/ali barvami; izbrani vzorec bo služil kot referenčni (vsaj 3 vzorci za vsako od obdelav in/ali barv po predhodnem navodilu arhitekta), 
(c) kot referenčni primerek in merilo za kakovost (vključno vizualni izgled), 
(d) kot vzorec za preskušanje, ki služi za dokazovanje skladnosti gradbenega proizvoda, kadar je to preskušanje nujno opraviti na objektu oz. kadar gre za utemeljen dvom v izpolnjevanje predpisanih zahtev že vgrajenega oz. dobavljenega proizvoda.</t>
  </si>
  <si>
    <t xml:space="preserve"> -v kolikor ustreznih pogojev ne bo dosegel samo z organizacijskimi ukrepi oz. s prilagajanjem naravnim danostim (ne glede na razlog), je dolžan izvesti še vsa dela, aktivnosti in ukrepe za zagotovitev le-teh (npr. prisilno razvlaževanje, začasno zapiranje objekta, ogrevanje v času gradnje, dodatki materialom ali uporaba manj občutljivih materialov ipd.), ter to upoštevati v enotnih cenah. 
 Enotne cene morajo vsebovati: 
 -snemanje potrebnih izmer na gradbišču in po 
načrtih, usklajevanje s projektantom, izris in/ali 
usklajevanje potrebnih detajlov v primeru sistemskih 
rešitev dobaviteljev, 
 -izdelavo delavniške dokumentacije ter usklajevanje s projektantom do potrditve le-te, 
 -izvedba del s pooblaščenimi izvajalci oz. izpolnitev drugih pogojev dobaviteljev, ki so povezani z jamčenjem za njihove proizvode, 
 -dostava vzorcev in/ali izdelava vzorčnih primerov in vgradnja le-teh na objektu (v obsegu, opredeljenem v teh razpisnih pogojih), 
 -vsa potrebna pomožna, pripravljalna in pospravljalna dela, 
 -fino čiščenje in priprava podlage pred pričetkom del, 
 -pregled in prevzem predhodnih del, 
 -zarisovanje, kontrola usklajenosti mer z načrti ter prenos mer iz načrtov na objekt, 
 -ves potreben glavni, pomožni, pritrdilni, tesnilni in vezni material, 
 -skladiščenje oz. začasno hranjenje materiala na gradbišču, 
 -vse potrebne transporte in prenose materiala do mesta vgrajevanja, 
 -vse posredne stroške (kot so režijski stroški podjetja, davki in dajatve), vkalkulirane rizike (vključno riziko spremembe nabavne cene) in/ali stroške zavarovanj le-teh (vključno zavarovanje odgovornosti in gradbeno zavarovanje) ter dobiček, 
 -manipulativni, režijski in podobni stroški za dela, ki jih izvajalec ne izvaja sam s svojimi delavci (t.j. za podizvajalce), 
 -vse potrebno delo in storitve, do končnega izdelka, 
 -izdelavo vseh potrebnih detajlov in zaključkov, tudi če niso podrobno navedeni in opisani v popisu del, če so nujni za pravilno izvedbo ali funkcioniranje posameznih sistemov in elementov objekta ali če so pogojeni z uporabo sistemske rešitve, 
 -razne oteževalne okoliščine, razen če je v pravilih obračuna v teh opisih to posebej navedeno, 
 -vsa potrebna delovna sredstva in/ali mehanizacija za izvedbo del, kot tudi vsa potrebna pomožna sredstva za vgrajevanje oz. montažo in/ali demontažo na objektu kot so delovni, premični in prevozni lahki odri, konzolni in viseči odri, lovilni in podporni odri, lestve, dvigala, črpalke in podobno, 
</t>
  </si>
  <si>
    <t xml:space="preserve"> -terminsko usklajevanje del z ostalimi izvajalci na objektu, 
 -izvedba v fazah, prilagojena tehnološkim zahtevam, napredovanju ostalih del, zahtevam Zavoda za varstvo naravne in kulturne dediščine ter faznim prevzemom s strani nadzora, ki se bo vršil največ 3 × tedensko, 
 -dokazovanje skladnosti z veljavnimi standardi in tehničnimi specifikacijami oz. dokazovanje izpolnjevanja s projektom in soglasji predpisanih zahtev, vključno z izrecno navedenimi dokazili v teh splošnih opisih, 
 -stroški poskusnega obratovanja (delo, storitve, energija) za izvedbo raznih meritev (za dokazila iz prejšnje alineje), 
 -vsa morebitna potrebna dela, aktivnosti in ukrepe (vključno s potrebnim materialom, dodatki in energenti) za zagotovitev ustreznih pogojev (temperatura, vlaga,...ipd.) za izvedbo vseh vrst del (npr. prisilno razvlaževanje, začasno zapiranje objekta, ogrevanje v času gradnje, dodatki k materialom ali uporaba manj občutljivih materialov ipd.), 
 -zaščita oz. ustrezni ukrepi za ohranitev vseh izvedenih del in gotovih izdelkov pred poškodbami ali drugim razvrednotenjem do primopredaje objekta uporabnikom, </t>
  </si>
  <si>
    <t xml:space="preserve"> -zaščita oz. ustrezni ukrepi za obvarovanje delov objektov in zunanje ureditve, v katere se ne posega, 
 -popravilo in/ali plačilo morebitne škode povzročene na ostalih delih, obstoječem in sosednjih objektih, infrastrukturi ter mimoidočim, 
 -sprotno in končno čiščenje prostorov in okolice objekta ter ločeno zbiranje in začasno hranjenje odpadkov in embalaže do odvoza na stalno deponijo, 
 -nakladanje in odvoz odpadkov in embalaže na stalno deponijo, plačilo vseh prispevkov in dajatev za stalno deponijo odpadnega materiala, vključno s predložitvijo »evidenčnih listov o ravnanju z odpadki« ter izdelavo »poročila o ravnanju z odpadki«, 
 -vsi ukrepi za zaščito delavcev na gradbišču, mimoidočih in uporabnikov obstoječega objekta skladno z veljavnimi predpisi s področja varnosti in zdravja pri delu , varstva pred požari ter varnostnim načrtom, 
 -vsa potrebna dokumentacija o izvedenih delih, vključno z navodili za uporabo in vzdrževanje ter garancijskimi listinami, vse na papirju v primerni obliki ter na elektronskem mediju.
</t>
  </si>
  <si>
    <t xml:space="preserve">POSEBNA DOLOČILA PO VRSTAH DEL   RUŠITVENA DELA IN ODSTRANITVE </t>
  </si>
  <si>
    <t xml:space="preserve">Kjer ni izrecno drugače navedeno, se smatra, da so ruševine ali odstranjen material odpadki, ki jih mora izvajalec oddati, kot to določajo veljavni predpisi o ravnanju z njimi.  Ves uporaben demontiran material je last investitorja. </t>
  </si>
  <si>
    <t xml:space="preserve"> -vse potrebne ukrepe za preprečitev prašenja za zaščito izvajalcev rušitvenih del ter proti emisiji prašnih delcev v okolico (vlaženje med rušenjem, uporaba orodij z direktnim priklopom na sesalnik,…), 
 -vsa dela in stroški v zvezi s »posebnimi zahtevami glede izvedbe rušitvenih del« v teh posebnih določilih.</t>
  </si>
  <si>
    <t xml:space="preserve">Zaščita objekta od pričetka izvajanja rušitvenih del do dokončanja del: 
V času rušitvenih del ter kasneje do namestitve novih projektiranih gradbenih elementov morajo biti obstoječi deli in prostori objekta (ki se ohranijo oz. ki v času gradnje obratujejo): 
 -primerno zaščiteni pred vremenskimi vplivi, pred poškodovanjem in vsakim drugačnim razvrednotenjem ter pred prahom, 
 -primerno varovani pred vstopom neželenih oseb, pred odtujitvijo in namernim poškodovanjem lastnine v njih (najmanj do enake stopnje, kot je obstoječe stanje), sočasno pa mora biti zagotovljeno njihovo obratovanje. 
Trajanje in način izvedbe posameznih zaščitnih ukrepov (organizacijski ukrepi, dela, po potrebi dobave ali najemi, začasne vgradnje in demontaže ipd.) je odvisen od tehnologije in dinamike del izvajalca, kadar zadevajo obstoječe uporabnike objekta, mora zanje pridobiti njihovo soglasje. 
Ne glede na prej navedeno izvajalec mora: 
 -vsak dan v času med razkritjem obstoječe strehe do dokončanja nove strehe po končanem delovnem času namestiti začasno kritino, ustrezno varno tudi v primeru obilnejših padavin ali neurja, </t>
  </si>
  <si>
    <t xml:space="preserve"> -zagotoviti neprekinjeno varovanje ali s primernimi začasnimi gradbenimi ukrepi zavarovati lastnino uporabnikov prostorov:</t>
  </si>
  <si>
    <t>v času izvedbe del v njih oz. v času, ko so zaradi izvedbe del po tej pogodbi (npr. odstranjena okna, vrata ali stene ipd. do ponovne vgradnje projektiranih gradbenih elementov) nezavarovani. Dovoljeno oz. zaželeno je, da izvajalec za izvedbo začasnih gradbenih ukrepov uporabi demontirane elemente s tega objekta.</t>
  </si>
  <si>
    <t>Sortiranje, ločeno zbiranje in začasno deponiranje odpadkov na gradbiščni deponiji:</t>
  </si>
  <si>
    <t xml:space="preserve"> -za ves čas izvedbe rušitvenih del mora biti na gradbiščni deponiji primerno število (najmanj po 1 za vsako klasifikacijsko skupino odpadkov) kontejnerjev za odpadke, v katere se sproti ločeno odlagajo odpadki,</t>
  </si>
  <si>
    <t xml:space="preserve"> -konstrukcijski les se primerno zaščiten pred vremenskimi vplivi pregledno zloži (stropniki za ponovno uporabo bodo označeni – označevanje in klasificiranje ni predmet rušitvenih del), 
 -drugi elementi za ponovno uporabo morajo biti deponirani primerno namenu njihove ponovne uporabe.</t>
  </si>
  <si>
    <t>Dokumentacija o izvedenih delih: 
V povezavi s prej navedenimi predpisi mora izvajalec poskrbeti za vso ustrezno dokumentacijo , še posebej pa »evidenčne liste o ravnanju z odpadki« ter »poročilo o ravnanju z odpadki«.</t>
  </si>
  <si>
    <t xml:space="preserve">POSEBNA DOLOČILA PO VRSTAH DEL TESARSKA DELA - ODRI </t>
  </si>
  <si>
    <t xml:space="preserve">Delovni, premični in prevozni lahki odri, konzolni in viseči odri, lovilni, zaščitni in podporni odri. Namenjeni so za izvedbo vseh vrst del (gradbena, obrtniška in instalacijska), razen del na fasadi. Tu so mišljeni predvsem odri za delo v vseh notranjih prostorih objekta. Pri odrih višine nad 1 m upoštevati tudi zaščitne ograje in izdelavo dostopa na tak oder. Upoštevani morajo biti v enotnih cenah vseh vrst del (glej splošna določila za vse vrste del). </t>
  </si>
  <si>
    <t xml:space="preserve"> -fasadni odri - obračun: izvrši se po bruto površini  (brez odbitkov za odprtine) projekcije odra na vertikalno površino, 
 -delovni podi okrog previsnih delov, lovilni in zaščitni odri se ne obračunavajo posebej, 
 -fasadni odri – merjenje: dolžina: zunanja kontura odra (brez vseh dodatkov), višina: razdalja od stojne ploskve odra do 1,0 m nad najvišjim delovnim podom.</t>
  </si>
  <si>
    <t xml:space="preserve">POSEBNA DOLOČILA PO VRSTAH DEL ZIDARSKA DELA – ZIDANJE, OMETI, VZIDAVE </t>
  </si>
  <si>
    <t xml:space="preserve">Način vgradnje ter namen uporabe materiala mora biti skladen z navodili 
oz. priporočili proizvajalcev. </t>
  </si>
  <si>
    <t>površine špalet nad 20 cm prištejemo k površini ometa, (3b)  odprtine nad 5,00 m2 z obdelanimi špaletami nad 20 cm: površina odprtine se odbije v celoti, površina špalete se prišteje k površini ometa v celoti.</t>
  </si>
  <si>
    <t xml:space="preserve"> -ostali dodatki za morebitne oteževalne okoliščine izvedbe del se ne obračunavajo posebej. </t>
  </si>
  <si>
    <t xml:space="preserve">POSEBNA DOLOČILA PO VRSTAH DEL ZIDARSKA DELA – HIDROIZOLACIJE, IZOLACIJE PRED VLAGO, ZAŠČITE HIDROIZOLACIJ, TOPLOTNE IZOLACIJE </t>
  </si>
  <si>
    <t xml:space="preserve">POSEBNA DOLOČILA PO VRSTAH DEL CEMENTNI (PLAVAJOČI) ESTRIHI </t>
  </si>
  <si>
    <t xml:space="preserve">Estrih mora biti izdelan točno po opisu in načrtu. Tlačna trdnost mora biti razreda C20 po SIST EN 13813. Natezno trdnost estriha ter oprijemno vrednost zgornje površine (pull off) mora izvajalec prilagoditi načrtovani rabi (podatek poda izvajalec tlakarskih del), izolativnost pred udarnim zvokom pa mora zadoščati zahtevam iz »elaborata gradbene akustike« oz. veljavnim predpisom. Za preprečitev pokanja estriha mora izvajalec izvesti tudi potrebne dilatacije (konstruktivne, zarezne, delovne in ob prodorih instalacij). Estrih ne sme imeti razpok ali madežev, zlasti ne mastnih.  Pri izdelavi je nujno paziti na predpisane debeline in kote zgornje površine estriha, da bo po končanem polaganju finalnega tlaka dosežena predpisana višinska kota prostora. </t>
  </si>
  <si>
    <t xml:space="preserve"> -SIST EN 13813: materiali za estrihe – lastnosti in zahteve 
 -SIST EN 14889-1,2: vlakna za beton.</t>
  </si>
  <si>
    <t xml:space="preserve">POSEBNA DOLOČILA PO VRSTAH DEL KONTAKTNA FASADA </t>
  </si>
  <si>
    <t xml:space="preserve">Način vgradnje ter namen uporabe materiala mora biti skladen z navodili oz. priporočili proizvajalcev. Uporabi se lahko samo komponente, ki so navedene v tehnični specifikaciji (STS ali ETA) sistema kontaktne fasade. </t>
  </si>
  <si>
    <t xml:space="preserve">POSEBNA DOLOČILA PO VRSTAH DEL KROVSKA IN KLEPARSKA DELA </t>
  </si>
  <si>
    <t>Izvajalec mora poskrbeti, da bo dobavljena pločevina vsa barvana v isti šarži, t.j. odstopanja v barvnih niansah med vgrajeno pločevino na istem objektu niso dovoljena.</t>
  </si>
  <si>
    <t>POSEBNA DOLOČILA PO VRSTAH DEL PROTIKOROZIJSKA ZAŠČITA JEKLENIH KONSTRUKCIJ, PODKONSTRUKCIJ IN KLJUČAVNIČARSKIH IZDELKOV</t>
  </si>
  <si>
    <t xml:space="preserve">POSEBNA DOLOČILA PO VRSTAH DEL KLJUČAVNIČARSKA DELA (jeklene konstrukcije, ključavničarski izdelki) </t>
  </si>
  <si>
    <t xml:space="preserve">Vsi elementi morajo biti izdelani iz materiala in dimenzij kot je navedeno v analizi konstrukcije objekta in ostali projektni dokumentaciji. Sidranje elementov v nosilno konstrukcijo objekta je izvesti z elementi in na način kot je navedeno v analizi konstrukcije objekta oz. jih mora izvajalec sam dimenzionirati. </t>
  </si>
  <si>
    <t>Na jeklenih konstrukcijah, ki so v končni fazi vidne, je vse zvare brusiti gladko in ravno do površine profila.</t>
  </si>
  <si>
    <t>Izvajalec mora zagotoviti notranjo kontrolo ter zunanji nadzor izdelave in montaže jeklenih nosilnih konstrukcij, skladno z zahtevami SIST ENV 1090-1. Po dokončanju mora predati zaključno poročilo o kvaliteti izdelave in korozijske zaščite jeklene konstrukcije.</t>
  </si>
  <si>
    <t xml:space="preserve">POSEBNA DOLOČILA PO VRSTAH DEL STAVBNO POHIŠTVO IN ZASTEKLITVE NA FASADI </t>
  </si>
  <si>
    <t xml:space="preserve">POSEBNA DOLOČILA PO VRSTAH DEL SUHOMONTAŽNA DELA </t>
  </si>
  <si>
    <t xml:space="preserve">Vsa suhomontažna dela morajo biti izdelani v skladu z veljavnimi normativi in tehničnimi predpisi oz. skladno z navodili in sistemskimi rešitvami proizvajalcev, še posebej na stikih z drugimi konstrukcijskimi elementi. Ves uporabljen material, pomožni, pritrdilni, podkonstrukcija itd. mora biti od istega (enega) proizvajalca. </t>
  </si>
  <si>
    <t>POSEBNA DOLOČILA PO VRSTAH DEL SLIKOPLESKARSKA DELA</t>
  </si>
  <si>
    <t>V enotne cene je potrebno vkalkulirati vse pomožne, delovne, montažne in zaščitne odre. Izjema velja le za fasadni oder, ki se obračuna posebej.</t>
  </si>
  <si>
    <t>m²</t>
  </si>
  <si>
    <t>2.</t>
  </si>
  <si>
    <t>kom</t>
  </si>
  <si>
    <t>m</t>
  </si>
  <si>
    <t>KV</t>
  </si>
  <si>
    <t>ur</t>
  </si>
  <si>
    <t>PK</t>
  </si>
  <si>
    <t>REKAPITULACIJA</t>
  </si>
  <si>
    <t xml:space="preserve">Vsa okna, vrata in zasteklitve morajo biti izdelane v skladu z opisi, načrti in shemami. Izvajalec je dolžan poskrbeti za to, da so upoštevani vsi grafični in tekstualni deli projekta ter za morebitne uskladitve med le-temi. Izvedba mora biti takšna, da ne bo toplotnih mostov. 
Obveza izvajalca teh del je, da predhodno preveri mere vseh odprtin in le-tem prilagodi natančno velikost stavbnega pohištva.  Glede na prej navedeno mora ponudnik/izvajalec enotne cene formirati tako, da se le-te ne spremenijo, tudi če so dejanske mere odprtin in stavbnega pohištva različne od opisanih oz. od tistih v shemah (± 5%). V kolikor bo zaradi nenatančne priprave odprtin za stavbno pohištvo potrebno dobaviti in montirati notranje vogalne prekrivne letvice, bo dobava in montaža le-teh strošek odgovornega za nenatančnost (izvajalec gradbenih dela ali pa izvajalec stavbnega pohištva), nikakor pa ne naročnika. </t>
  </si>
  <si>
    <t xml:space="preserve">Barva mora biti enakomerne strukture, kar mora izvajalec doseči s stalnim mešalnim razmerjem, ustreznim prekritjem podlage idr.. 
Po dokončanju mora izvajalec predati naročniku po 10 kg pripravljene barve vsakega odtenka in vrste barve za morebitne popravke poškodb po selitvi v objekt. </t>
  </si>
  <si>
    <t>Krovsko kleparska dela</t>
  </si>
  <si>
    <t>Upoštevajte pravilo, da poteka izvedba vsake strehe po predpisani proceduri proizvajalca materiala z upoštevanjem celovitosti njegovega sistema!</t>
  </si>
  <si>
    <t>kpl</t>
  </si>
  <si>
    <t>Zemeljska dela</t>
  </si>
  <si>
    <t>Pri zemeljskih delih je potrebno upoštevati tudi vse vertikalne in horizontalne prenose, prevoze in transporte, vsa podpiranja in zavarovanja brežin izkopov ter zavarovanja okolice med izkopi, utrjevanje z nabijanjem ter vsa pripravljalna in zaključna dela</t>
  </si>
  <si>
    <t>Ob začetku del je potrebno preveriti projektantske rešitve glede na obstoječe stanje in uskladiti dejanske ugotovitve o sestavi in kvaliteti zemeljskih tal z izhodišči in zahtevami v projektu</t>
  </si>
  <si>
    <t>Pred pričetkom del je potrebno pridobiti vse potrebne podatke o poteku instalacij in naročiti zakoličbo instalacij, kanalizacije in instalacijske kanalizacije ter komunalnih priključkov, zatem pa ukreniti vse potrebno za zavarovanje obstoječih instalacij in ostalega, kar ni predvideno za rušenje oz predvideti prestavitev instalacij, ki potekajo na mestu izkopov ter zagotoviti vse potrebno za varnost delavcev in mimoidočih</t>
  </si>
  <si>
    <t>Plačilo takse za deponijo izkopa zajeti v ceni odvoza</t>
  </si>
  <si>
    <t>3.</t>
  </si>
  <si>
    <t>4.</t>
  </si>
  <si>
    <t>5.</t>
  </si>
  <si>
    <t>6.</t>
  </si>
  <si>
    <t>7.</t>
  </si>
  <si>
    <t>8.</t>
  </si>
  <si>
    <t>Splošna določila: Materiali za ključavničarska dela morajo ustrezati določilom vejavnih predpisov in standardov!
Izvajalec del mora pred izvedbo vse mere in količine kontrolirati na objektu in tako dobljenim meram prilagoditi izvedbo. Odstopanja ali nejasnosti je dolžan sporazumno rešiti s projektantom</t>
  </si>
  <si>
    <t>Potrebno zajeti:</t>
  </si>
  <si>
    <t>- Konstrukcija izdelana po dimenzijah in zahtevanih profilih iz statičnega računa in delavniških načrtov.</t>
  </si>
  <si>
    <t>- izdelava, dobava in montaža konstrukcije z varjenjem</t>
  </si>
  <si>
    <t>pavšal</t>
  </si>
  <si>
    <t>OSTALO</t>
  </si>
  <si>
    <t>Splošna dela</t>
  </si>
  <si>
    <t>Opažerska dela</t>
  </si>
  <si>
    <t>Keramičarska dela</t>
  </si>
  <si>
    <t>Mavčnokartonska dela</t>
  </si>
  <si>
    <t>Slikopleskarska dela</t>
  </si>
  <si>
    <t>Stavbno pohištvo</t>
  </si>
  <si>
    <t>m³</t>
  </si>
  <si>
    <t>kg</t>
  </si>
  <si>
    <t>Pri obračunu zidanja zidov se odbije vse odprtine brez ozira na velikost. Odprtine se odbijajo po zidarskih merah, kakor so v načrtu opisane. 
Kompletna izdelava plavajočih podov vključno z armaturo armiranih estrihov, izdelavo in ustrezno zapolnitev ter zagladitev zareznih dilatacij, z izdelavo dilatacij ob zidovih in s polaganjem toplotne izolacije - po sestavah.
Vsi estrihi so dilatirani na ustrezne površine in estrihi izvedeni po veljavnih predpisih o zvočni izolativnosti (plavajoči estrih). Uporabljeni materiali morajo ustrezati materialom iz projekta gradbene fizike.</t>
  </si>
  <si>
    <t>V vseh delih z mavčnokartonskimi ploščami je potrebno upoštevati:</t>
  </si>
  <si>
    <t>Vse montažne predelne stene morajo biti izdelane v skladu z veljavnimi normativi in tehničnimi  predpisi</t>
  </si>
  <si>
    <t>- dodani profili za izvedbo drsnih vrat, ki se odpirajo v mavčnokartonsko steno - po potrebi</t>
  </si>
  <si>
    <t>- mavčno kartonske plošče standardne kvalitete ali vodoodporne - po potrebi, kot navedeno v popisih, debeline 12,5 mm, po dve na vsako stran, pritrjene na nosilno podkonstrukcijo po celi višini</t>
  </si>
  <si>
    <t>- stik stene s tlemi je izveden s termosilent izolacijo.</t>
  </si>
  <si>
    <t>- izvedba vogalov s standardnimi alu kotniki</t>
  </si>
  <si>
    <t>- izdelava odprtin v mavčno kartonskih ploščah, za vgradnjo inštalacijskih elementov, po načrtu inštalacij</t>
  </si>
  <si>
    <t>- bandažiranje in kitanje stikov med mavčno kartonskimi ploščami</t>
  </si>
  <si>
    <t>- bandažiranje in kitanje stikov med montažnimi stenami in drugimi konstrukcijami objekta</t>
  </si>
  <si>
    <t>- motaža razvoda instalacij</t>
  </si>
  <si>
    <t>- prekinitev dela zaradi instalacijskih del so vkalkulirane v enotno ceno.</t>
  </si>
  <si>
    <t>m¹</t>
  </si>
  <si>
    <t>Izvajalec krovskih  del mora za vse pritrditve in izvedbe obrob, odkapov in instalacijskih tuljav izdelati delavniške načrte, skladne s sistemom tipske izvedbe strehe, ki jih pred izdelavo potrdi projektant.
V ceni upoštevati uporabo delovnih odrov oz uporabo dvižne ploščadi oz hiab dvigala pri montaži</t>
  </si>
  <si>
    <t>Pri rušitvenih delih je potrebno upoštevati vse pravilnike in upoštevati ustrezne ukrepe, ki jih narekuje RS Slovenija v primeru nevarnih odpadkov kot je npr. azbest…. Navedene stroške mora imeti izvajalec vkalkulirane v svojih enotnih cenah.</t>
  </si>
  <si>
    <t>- v enotni ceni mavčnokartonskih sten je potrebno upoštevati tudi eventuelno izdelavo fasadnih oz montažnih odrov za potrebe izvedbe del</t>
  </si>
  <si>
    <t>- dodatni profili za pritrjevanje podometnega WC kotlička, stenske WC školjke, pisoarja, umivalnikov in obešenih elementov npr. v kuhinji  - po potrebi</t>
  </si>
  <si>
    <t>- v ceni zajeti tudi vsa sidra za vgrajevanje  in pritrditev, pritrdilne ploščice, zvare, vezni material</t>
  </si>
  <si>
    <t>I.</t>
  </si>
  <si>
    <t>FAZA:</t>
  </si>
  <si>
    <t>ŠTEVILKA PROJEKTA:</t>
  </si>
  <si>
    <t>PROJEKTANT:</t>
  </si>
  <si>
    <t>UNIprojekt d.o.o.</t>
  </si>
  <si>
    <t>Savinjska cesta 117</t>
  </si>
  <si>
    <t>3313 Polzela</t>
  </si>
  <si>
    <t>DATUM:</t>
  </si>
  <si>
    <t>Ves novovgrajeni les mora biti predhodno zaščiten z antiinsekticijskim premazom. 
Vsa lesena konstrukcija strehe je izvedna iz suhega smrekovega lesa, ki je insekticidno zaščiten.</t>
  </si>
  <si>
    <t>A</t>
  </si>
  <si>
    <t>B</t>
  </si>
  <si>
    <t>A.i</t>
  </si>
  <si>
    <t>A.ii</t>
  </si>
  <si>
    <t>A.iii</t>
  </si>
  <si>
    <t>A.v</t>
  </si>
  <si>
    <t>A.vi</t>
  </si>
  <si>
    <t>HIDROIZOLACIJA</t>
  </si>
  <si>
    <t>Zametavanje utorov inštalacij</t>
  </si>
  <si>
    <t>Utor dimenzije 5x5 cm</t>
  </si>
  <si>
    <t>Utor dimenzije 10x10 cm</t>
  </si>
  <si>
    <t>Utor dimenzije 15x15 cm</t>
  </si>
  <si>
    <t>Kronsko vrtanje za potrebe izvedbe inštalacij:</t>
  </si>
  <si>
    <t>Izvajalec mora imeti v enotnih cenah upoštevane vse stroške eventuelnih začasnih zaščit naprav, konstrukcij in opreme, ki bi bili potrebni v času rušenja oziroma gradnje objekta.</t>
  </si>
  <si>
    <t>- vsi zunanji in notranji kovinski elementi morajo biti ozemljeni</t>
  </si>
  <si>
    <t>Opomba: vse izmere za zemeljska dela so v raščenem stanju. Faktor razrahljivosti izvajalec vkalkulira v ceni za postavko.</t>
  </si>
  <si>
    <t>Obvezno je ločevanje rušenih materialov: beton in armiran beton, pločevina, les, steklo, plastika, kovina… po klasifikaciji gr. Odpadkov. Izvajalec prevzema vso odgovornost za ustrezno ravnanje z gradbenimi odpadki.</t>
  </si>
  <si>
    <t>Izvajalec jeklene konstrukcije  mora za vse elemente izdelati delavniške načrte, ki jih dati v potrditev  projektantu in statiku. Prav tako mora imeti izvajalec v svoji ceni zajet strošek izdelave vmesnih in končnega poročila jeklene konstrukcije, ki ga izdela zunanja pooblaščena organizacija.</t>
  </si>
  <si>
    <r>
      <t>Splošna določila: V ceni rušitvenih del je upoštevan strošek trajnega odlaganja gradbenih odpadkov na deponijo s koncesijo RS ter pridobitev evidenčnih listov, ter izdelava končnega poročila o ravnanju z gradbenimi odpadki, skladno s pravilnikom o ravnanju z gradbenimi odpadki.</t>
    </r>
    <r>
      <rPr>
        <i/>
        <sz val="10"/>
        <color rgb="FFFF0000"/>
        <rFont val="Swis721 BT"/>
        <family val="2"/>
      </rPr>
      <t/>
    </r>
  </si>
  <si>
    <t>Pri postavkah pri katerih so potrebni za izdelavo delovni in zaščitni odri je potrebno v ceno postavk vključiti ceno potrebnih delovnih odrov ( razen odra za fasado)</t>
  </si>
  <si>
    <t>- izolacijski sloj med ploščami, za zvočno izoliranost min 40 dB</t>
  </si>
  <si>
    <t xml:space="preserve"> - ojačitev sten pri vgradnji vrat in oken - slepi podboj iz profilov UA</t>
  </si>
  <si>
    <t>V enotnih cenah je potrebno upoštevati redna čiščenja med deli in finalno čiščenje (sprotno med gradnjo in 1x po izvedenih vseh delih, vključno s finalnim čiščenjem vseh zunanjih površin in vseh horizontalnih in vertikalnih površin).</t>
  </si>
  <si>
    <t>Izdelava utorov za inštalacije v AB stenah</t>
  </si>
  <si>
    <t>B.ii</t>
  </si>
  <si>
    <t>B.iii</t>
  </si>
  <si>
    <t>B.vi</t>
  </si>
  <si>
    <t>B.v</t>
  </si>
  <si>
    <t>B.vii</t>
  </si>
  <si>
    <t>B.viii</t>
  </si>
  <si>
    <t>B.ix</t>
  </si>
  <si>
    <t>B.x</t>
  </si>
  <si>
    <t>TEHNIČNI OPIS KONTAKTNA FASADA</t>
  </si>
  <si>
    <r>
      <t xml:space="preserve">Zahteve glede geometrijskih toleranc: </t>
    </r>
    <r>
      <rPr>
        <sz val="10"/>
        <rFont val="Arial Narrow"/>
        <family val="2"/>
        <charset val="238"/>
      </rPr>
      <t xml:space="preserve">
Glede geometrijskih toleranc se kot merilo uporablja skupina standardov DIN 18201, 18202 in 18203, </t>
    </r>
  </si>
  <si>
    <r>
      <t xml:space="preserve">Enotne cene morajo vsebovati: </t>
    </r>
    <r>
      <rPr>
        <sz val="10"/>
        <rFont val="Arial Narrow"/>
        <family val="2"/>
        <charset val="238"/>
      </rPr>
      <t xml:space="preserve">
 -vse iz splošnih določil za vse vrste del, 
 -sortiranje in ločeno zbiranje ruševin in odstranjenega materiala na gradbiščni deponiji po skupinah odpadkov, 
 -vsa dela in stroški v zvezi s sortiranjem, ločenim zbiranjem in začasnim deponiranjem odpadkov na gradbiščni deponiji (zahteve so specificirane v teh posebnih določilih),  
 -vsa dela, material, ukrepe in druge stroške za izpolnitev zahtev glede »zaščite objekta od pričetka izvajanja rušitvenih del do dokončanja del« v teh posebnih določilih, ne glede na trajanje, 
 -pazljivo odstranjevanje oz. odmontiranje (brez poškodovanja) in primerno začasno deponiranje vseh gradbenih elementov, za katere je v popisu del ali drugje v projektni dokumentaciji navedeno, da so za ponovno uporabo, 
 -po potrebi zavarovanje (podpiranje, zavetrovanje ipd.) vseh tistih delov objekta ali elementov, ki bodo zaradi rušenja in odstranitev postali nestabilni, 
 -delo v fazah, kjer je to nujno za zagotovitev stabilnosti preostalih delov objekta ali zaradi same tehnologije del, </t>
    </r>
  </si>
  <si>
    <r>
      <rPr>
        <b/>
        <sz val="10"/>
        <rFont val="Arial Narrow"/>
        <family val="2"/>
        <charset val="238"/>
      </rPr>
      <t xml:space="preserve"> Predpisi</t>
    </r>
    <r>
      <rPr>
        <sz val="10"/>
        <rFont val="Arial Narrow"/>
        <family val="2"/>
        <charset val="238"/>
      </rPr>
      <t xml:space="preserve">: 
Izvajalec mora (poleg vseh ostalih) upoštevati veljavne predpise s področja ravnanja z odpadki, še posebej: 
 -Uredba o ravnanju z odpadki (U.l. RS št. 
34/2008), 
 -Uredba o ravnanju z odpadki, ki nastanejo pri gradbenih delih (U.l. RS št. 34/2008). </t>
    </r>
  </si>
  <si>
    <r>
      <t xml:space="preserve">Posebne zahteve glede izvedbe rušitvenih del: </t>
    </r>
    <r>
      <rPr>
        <sz val="10"/>
        <rFont val="Arial Narrow"/>
        <family val="2"/>
        <charset val="238"/>
      </rPr>
      <t xml:space="preserve">
 -dovoljena je uporaba samo uporaba ročnih električnih udarnih kladiv (uporaba pnevmatskih kladiv ni dovoljena), 
 -utore dimenzij do vključno 40 × 40 mm v obstoječih stenah za instalacije manjši premerov se praviloma izvaja z ročnim rezalnikom kanalov, 
 -utore dimenzij nad 40 × 40 mm v obstoječih stenah se praviloma izvaja z obojestranskim zarezom z ročno diamantno rezalko (do 100 mm), vmes oz. nad 100 mm pa se opeka izdolbe z električnimi udarnimi kladivi.
</t>
    </r>
  </si>
  <si>
    <r>
      <t xml:space="preserve">Fasadni odri </t>
    </r>
    <r>
      <rPr>
        <sz val="10"/>
        <rFont val="Arial Narrow"/>
        <family val="2"/>
        <charset val="238"/>
      </rPr>
      <t xml:space="preserve">
Projektiranje, izdelava odra, njegova nosilnost in stabilnost je izključna odgovornost izvajalca. Pri odrih višine nad 1 m upoštevati tudi zaščitne ograje in izdelavo dostopa na tak oder.</t>
    </r>
  </si>
  <si>
    <r>
      <t xml:space="preserve">Enotne cene (za fasadne odre) morajo vsebovati: </t>
    </r>
    <r>
      <rPr>
        <sz val="10"/>
        <rFont val="Arial Narrow"/>
        <family val="2"/>
        <charset val="238"/>
      </rPr>
      <t xml:space="preserve">
 -vse iz splošnih določil za vse vrste del, 
 -izdelava delavniških načrtov in po potrebi tehnoloških risb, izračunov idr., 
 -po potrebi večkratno montažo in demontažo: vsem izvajalcem (tudi obrtniških in instalacijskih del) mora biti omogočena izvedba del na fasadi, 
 -po potrebi izdelavo delovnih podov okrog previsov, 
 -po potrebi izdelavo zaščitnih odrov oz. nadstreškov nad komunikacijami, 
 -po potrebi izdelava zaščitne zavese (zastor pred neželenimi atmosferskimi vplivi pri izdelavi fasade), 
 -uporabnina oz. najemnina za celoten čas, ko bodo odri v uporabi, ne glede na trajanje, število montaž, demontaž, prestavitev ipd. </t>
    </r>
  </si>
  <si>
    <r>
      <t xml:space="preserve">Obračun: </t>
    </r>
    <r>
      <rPr>
        <sz val="10"/>
        <rFont val="Arial Narrow"/>
        <family val="2"/>
        <charset val="238"/>
      </rPr>
      <t xml:space="preserve">
 -delovni, premični in prevozni lahki odri, konzolni in viseči odri, lovilni in podporni odri: upoštevani v enotnih cenah vseh vrst del, </t>
    </r>
  </si>
  <si>
    <r>
      <t xml:space="preserve">Predpisi, standardi: </t>
    </r>
    <r>
      <rPr>
        <sz val="10"/>
        <rFont val="Arial Narrow"/>
        <family val="2"/>
        <charset val="238"/>
      </rPr>
      <t xml:space="preserve">
Izvajalec mora upoštevati vse veljavne predpise in standarde, predvsem pa: 
 -Zakon o varnosti in zdravju pri delu – ZVZD (U.l. 
RS št. 56/1999, 64/2001), 
 -Uredba o zagotavljanju varnosti in zdravja pri delu na začasnih in premičnih gradbiščih (U.l. RS št. 83/2005). </t>
    </r>
  </si>
  <si>
    <r>
      <t xml:space="preserve">Enotne cene morajo vsebovati: </t>
    </r>
    <r>
      <rPr>
        <sz val="10"/>
        <rFont val="Arial Narrow"/>
        <family val="2"/>
        <charset val="238"/>
      </rPr>
      <t xml:space="preserve">
 -vse iz splošnih določil za vse vrste del, 
 -dobavo in izdelavo malt, vključno s prenosi na mesto uporabe ne glede na način in razdaljo, 
 -predhodno čiščenje in priprava podlag oz. stičnih površin z obstoječimi zidovi, 
 -dodatke za oteževalne okoliščine, razen kadar je v opisu postavke ali v pravilih obračuna drugače navedeno. </t>
    </r>
  </si>
  <si>
    <r>
      <t xml:space="preserve">Obračun: </t>
    </r>
    <r>
      <rPr>
        <sz val="10"/>
        <rFont val="Arial Narrow"/>
        <family val="2"/>
        <charset val="238"/>
      </rPr>
      <t xml:space="preserve">
 -zidanje: po dejanski prostornini (d ≥ 20 cm) oz. površini (d ≤ 15 cm) zidov, merjeno na golih – neometanih zidovih, vse odprtine se odštevajo, 
 -zidanje – izjeme: »prazno za polno« se obračuna: zoženja, utori za instalacije, ležišča plošč, vertikalne in horizontalne zidne AB vezi, 
 -obzidava oz. oblaganje z zidaki in ploščami: po dejanski narisni površini obloge, merjeno po zunanjih konturah obloge brez ometa, odprtine ≤ 1,0 m2 se ne odštevajo, večje se odštevajo v celoti, 
 -ometi, zidarske obdelave oz. priprave površin: po dejansko izvedenih razvitih površinah, zidarske mere za površine, mizarske mere za odprtine, obračunska višina je svetla višina prostora, če na delu stene (pod oblogo ali spuščenim stropom) ni ometa, se obračunski višini prišteje 5 cm, 
 -ometi, zidarske obdelave oz. priprave površin – upoštevanje odprtin: (1) odprtine brez obdelanih špalet odbijemo v celoti, (2) odprtine z  obdelanimi špaletami do 20 cm: odbijamo le površino odprtine nad 3,00 m2, površine špalet ne obračunamo (3a) odprtine do 5,00 m2 z obdelanimi špaletami nad 20 cm: odbijamo le površino odprtine nad 3,00 m2,</t>
    </r>
  </si>
  <si>
    <r>
      <t xml:space="preserve">Predpisi, standardi: </t>
    </r>
    <r>
      <rPr>
        <sz val="10"/>
        <rFont val="Arial Narrow"/>
        <family val="2"/>
        <charset val="238"/>
      </rPr>
      <t xml:space="preserve">
Izvedba del ter vgrajeni material morata ustrezati veljavnim predpisom in standardom, predvsem pa: 
 -SIST EN 771-1,2,3,4,5,6: specifikacije za zidake, 
 -SIST EN 998-1,2: specifikacija malt za zidanje, 
 -SIST EN 13914-1,2: projektiranje, priprava in uporaba zunanjih in notranjih ometov, 
 -SIST-TP CEN/TR 15123: načrtovanje, priprava in uporaba notranjih polimernih ometov, 
 -SIST-TP CEN/TR 15124: načrtovanje, priprava in uporaba notranjih mavčnih ometov, 
 -SIST-TP CEN/TR 15125: načrtovanje, priprava in uporaba notranjih cementnih in/ali apnenih ometov.</t>
    </r>
  </si>
  <si>
    <r>
      <t xml:space="preserve">Enotne cene morajo vsebovati: </t>
    </r>
    <r>
      <rPr>
        <sz val="10"/>
        <rFont val="Arial Narrow"/>
        <family val="2"/>
        <charset val="238"/>
      </rPr>
      <t xml:space="preserve">
 -vse iz splošnih določil za vse vrste del. 
 Obračun: 
 -dodatki za razne oteževalne okoliščine (vogali, vertikalni zaključki, ipd.) se upoštevajo v enotnih cenah in se ne obračunajo v količinah, razen če je v opisu postavke drugače navedeno, 
 -hidroizolacije: odprtine in preboji do vključno 3,00 m2 se ne odbijajo (»polno za prazno«), pri večjih se odbije samo razlika nad 3,00 m2, 
 -hidroizolacije: če ni posebej navedeno v opisu postavke, so obračun izvrši po tlorisni (horizontalne) ali narisni (vertikalne) površini, 
 -zaščita hidroizolacij, toplotne izolacije (kadar so ločene postavke v popisih del): obračun po neto površini, merjeno po zunanjih (daljših) stranicah, 
 -zaščita hidroizolacij, toplotne izolacije (kadar so ločene postavke v popisih del): odprtine in preboji do vključno 1,00 m2 se ne odbijajo (»polno za prazno«), pri večjih se odbije površina odprtine oz. preboja v 
celoti,</t>
    </r>
  </si>
  <si>
    <r>
      <t xml:space="preserve">Predpisi, standardi: </t>
    </r>
    <r>
      <rPr>
        <sz val="10"/>
        <rFont val="Arial Narrow"/>
        <family val="2"/>
        <charset val="238"/>
      </rPr>
      <t xml:space="preserve">
Izvedba del ter vgrajeni material morata ustrezati veljavnim predpisom in standardom, predvsem pa: 
 -Pravilnik o zaščiti stavb pred vlago (U.l. RS št. 
29/2004), 
 -Pravilnik o toplotni zaščiti in učinkoviti rabi energije v stavbah (U.l. RS št. 42/2002), 
 -SIST DIN 18195-1,2,3,4,5,6,7,8,9,10: tesnjenje objektov, 
 -SIST 1031, SIST EN 13956, SIST EN 13969, SIST EN 13970, SIST EN 14967: hidroizolacijski trakovi, 
 -SIST EN 1362, SIST EN 1363, SIST EN 1364, SIST EN 1365, SIST EN 1366, SIST EN 1367, SIST EN 1368, SIST EN 1369, SIST EN 1370, SIST EN 1371: toplotno izolacijski proizvodi za stavbe. </t>
    </r>
  </si>
  <si>
    <r>
      <t xml:space="preserve">Enotne cene morajo vsebovati: </t>
    </r>
    <r>
      <rPr>
        <sz val="10"/>
        <rFont val="Arial Narrow"/>
        <family val="2"/>
        <charset val="238"/>
      </rPr>
      <t xml:space="preserve">
 -vse iz splošnih določil za vse vrste del, 
 -po potrebi lokalno uporabo (nad instalacijami) materialov z izboljšanimi lastnostmi glede zaščite pred udarnim zvokom. </t>
    </r>
  </si>
  <si>
    <r>
      <t xml:space="preserve">Obračun: </t>
    </r>
    <r>
      <rPr>
        <sz val="10"/>
        <rFont val="Arial Narrow"/>
        <family val="2"/>
        <charset val="238"/>
      </rPr>
      <t xml:space="preserve">
 -po neto tlorisni površini tlaka (vse odprtine, preboji ipd. se odbijajo), 
 -dodatki za razne oteževalne okoliščine (razčlenjenost, prostori pod 5 m2, ipd) se upoštevajo v enotnih cenah in se ne obračunajo v količinah, razen če je v opisu postavke drugače navedeno, 
 -izdelava vseh vrst dilatacij se upošteva v enotnih cenah in se ne obračunajo v ločeno ali v dodatkih na količine, razen če je v opisu postavke drugače navedeno. </t>
    </r>
  </si>
  <si>
    <r>
      <t xml:space="preserve">Predpisi, standardi: </t>
    </r>
    <r>
      <rPr>
        <sz val="10"/>
        <rFont val="Arial Narrow"/>
        <family val="2"/>
        <charset val="238"/>
      </rPr>
      <t xml:space="preserve">
Izvedba del ter vgrajeni material morata ustrezati veljavnim predpisom in standardom, predvsem pa: 
 -Pravilnik o zvočni zaščiti stavb (U.l. RS št. 14/1999)</t>
    </r>
  </si>
  <si>
    <r>
      <t xml:space="preserve">Posebne zahteve glede izolativnosti pred udarnim zvokom: </t>
    </r>
    <r>
      <rPr>
        <sz val="10"/>
        <rFont val="Arial Narrow"/>
        <family val="2"/>
        <charset val="238"/>
      </rPr>
      <t xml:space="preserve">
 -ne glede na namembnost, velikost in lokacijo prostora, mora biti ob obodnih stenah in predorih nameščen ločitven trak (iz materiala, ki duši prenos udarnega zvoka) debeline do 1 cm in to skozi vse sloje podlage, 
 -lokalno (nad instalacijami v tlaku), kjer ni zadostne debeline za izolacijo iz popisa del, mora izvajalec uporabiti posebne materiale z izboljšanimi lastnostmi glede zaščite pred udarnim zvokom. </t>
    </r>
  </si>
  <si>
    <r>
      <t xml:space="preserve">Posebne zahteve glede toleranc: </t>
    </r>
    <r>
      <rPr>
        <sz val="10"/>
        <rFont val="Arial Narrow"/>
        <family val="2"/>
        <charset val="238"/>
      </rPr>
      <t xml:space="preserve">
 -prostori s talnimi odtoki: padec proti talnemu odtoku minimalno 1%; ne glede na zgoraj navedena dovoljena odstopanja od ravnosti v nobenem primeru ni dopusten lokalni nagib ali vbočenost v padcu nasprotnem od odtočnega.</t>
    </r>
  </si>
  <si>
    <r>
      <t xml:space="preserve">Enotne cene morajo vsebovati: </t>
    </r>
    <r>
      <rPr>
        <sz val="10"/>
        <rFont val="Arial Narrow"/>
        <family val="2"/>
        <charset val="238"/>
      </rPr>
      <t xml:space="preserve">
 -vse iz splošnih določil za vse vrste del, 
 -izdelava in obdelava vseh vrst dilatacij, vogalov, robov, špalet, stikov z drugimi elementi, vključno s potrebnim materialom. 
 Obračun: 
 -</t>
    </r>
    <r>
      <rPr>
        <i/>
        <sz val="10"/>
        <rFont val="Arial Narrow"/>
        <family val="2"/>
        <charset val="238"/>
      </rPr>
      <t xml:space="preserve">po pravilih Obrtne zbornice Slovenije – sekcije slikopleskarjev in črkoslikarjev (Slikopleskarska dela – normativi porabe časa in materiala ter pravila merjenja za obračun slikopleskarskih del – poglavje Fasaderska dela), </t>
    </r>
    <r>
      <rPr>
        <b/>
        <u/>
        <sz val="10"/>
        <rFont val="Arial Narrow"/>
        <family val="2"/>
        <charset val="238"/>
      </rPr>
      <t>Ta način obračuna količin se na tem projektu ne upošteva. Način obračuna količin je opredeljen v uvodnih splošnih  določilih zavihka - GRADBENO-OBRTNIŠKA DELA</t>
    </r>
    <r>
      <rPr>
        <sz val="10"/>
        <rFont val="Arial Narrow"/>
        <family val="2"/>
        <charset val="238"/>
      </rPr>
      <t xml:space="preserve">
 -razne oteževalne okoliščine in dodatki (tč. 6.2., 8.2.1. in 8.3. zgoraj navedenih pravil) se upoštevajo v enotnih cenah in se ne obračunajo v količinah, razen če je v opisu postavke drugače navedeno. </t>
    </r>
  </si>
  <si>
    <r>
      <t xml:space="preserve">Predpisi, standardi: </t>
    </r>
    <r>
      <rPr>
        <sz val="10"/>
        <rFont val="Arial Narrow"/>
        <family val="2"/>
        <charset val="238"/>
      </rPr>
      <t xml:space="preserve">
Izvedba del ter vgrajeni material morata ustrezati veljavnim predpisom in tehničnim specifikacijam, predvsem pa: 
 -Pravilnik o toplotni zaščiti in učinkoviti rabi energije v stavbah (U.l. RS št. 42/2002), 
 -tehnične specifikacije (STS ali ETA) dobavitelja sistema. 
Posebne zahteve glede toleranc: 
Po pravilih Obrtne zbornice Slovenije – sekcije slikopleskarjev in črkoslikarjev (Slikopleskarska dela – normativi porabe časa in materiala ter pravila merjenja za obračun slikopleskarskih del – poglavje Fasaderska dela). </t>
    </r>
  </si>
  <si>
    <r>
      <t xml:space="preserve">Enotne cene morajo vsebovati: </t>
    </r>
    <r>
      <rPr>
        <sz val="10"/>
        <rFont val="Arial Narrow"/>
        <family val="2"/>
        <charset val="238"/>
      </rPr>
      <t xml:space="preserve">
 -vse iz splošnih določil za vse vrste del, 
 -začasne odvode meteorne vode ven iz objekta (do izvedbe odtočenih cevi oz. meteorne kanalizacije).</t>
    </r>
  </si>
  <si>
    <r>
      <t xml:space="preserve">Obračun: </t>
    </r>
    <r>
      <rPr>
        <sz val="10"/>
        <rFont val="Arial Narrow"/>
        <family val="2"/>
        <charset val="238"/>
      </rPr>
      <t xml:space="preserve">
 -po pravilih Obrtne zbornice Slovenije – sekcije kleparjev in krovcev (Krovsko – kleparska dela: normativi in pravila) 
 -razne oteževalne okoliščine in dodatki se upoštevajo v enotnih cenah in se ne obračunajo v količinah, razen če je v opisu postavke drugače navedeno. </t>
    </r>
  </si>
  <si>
    <r>
      <t xml:space="preserve">Predpisi, standardi: </t>
    </r>
    <r>
      <rPr>
        <sz val="10"/>
        <rFont val="Arial Narrow"/>
        <family val="2"/>
        <charset val="238"/>
      </rPr>
      <t xml:space="preserve">
Izvedba del ter vgrajeni material morata ustrezati veljavnim predpisom in standardom, predvsem pa: 
 -Pravilnik o zaščiti stavb pred vlago (U.l. RS št. 29/2004), 
 -Pravilnik o toplotni zaščiti in učinkoviti rabi energije v stavbah (U.l. RS št. 42/2002), 
 -SIST EN 1304: opečni strešniki in fazonski kosi, 
 -SIST EN 14783: povsem podprta pločevina za pokrivanje streh ter zunanje in notranje obloge, 
 -SIST EN 13859: rezervna kritina, 
 -SIST EN 1362, SIST EN 1363, SIST EN 1364, SIST EN 1365, SIST EN 1366, SIST EN 1367, SIST EN 1368, SIST EN 1369, SIST EN 1370, SIST EN 1371: toplotno izolacijski proizvodi za stavbe, 
 -SIST EN 14351-1: okna in vrata.</t>
    </r>
  </si>
  <si>
    <r>
      <t xml:space="preserve">Konstruiranje </t>
    </r>
    <r>
      <rPr>
        <sz val="10"/>
        <rFont val="Arial Narrow"/>
        <family val="2"/>
        <charset val="238"/>
      </rPr>
      <t xml:space="preserve">
Izvajalec mora pri konstruiranju, pri izdelavi delavniških risb ter pri določanju velikosti elementov in načinov spajanja upoštevati pravila in smernice, zapisane v standardih (SIST EN ISO 14713 za vroče pocinkanje; SIST EN ISO 12944-3 za zaščitne premazne sisteme), pri vročem pocinkanju pa še omejitve glede velikosti in mase elementov za pocinkanje. 
Praviloma mora biti korozijska zaščita izvedena pred montažo. Vrtanje in varjenje za potrebe medsebojnega spajanja oz. za fiksiranje drugih elementov na konstrukcijo na objektu praviloma ni dovoljeno oz. je na teh mestih izvesti enakovredno korozijsko zaščito.</t>
    </r>
  </si>
  <si>
    <r>
      <t xml:space="preserve">Priprava podlage </t>
    </r>
    <r>
      <rPr>
        <sz val="10"/>
        <rFont val="Arial Narrow"/>
        <family val="2"/>
        <charset val="238"/>
      </rPr>
      <t xml:space="preserve">
Podlaga pred izvedbo korozijske zaščite mora biti ustrezno očiščena in pripravljena, skladno z zahtevami standardov (odvisno od sistema zaščite), zahtevami dobavitelja zaščitnih premaznih sistemov oz. izvajalca vročega pocinkanja. Stopnja priprave podlage mora biti najmanj Sa2 po SIST EN ISO 8501. </t>
    </r>
  </si>
  <si>
    <r>
      <t xml:space="preserve">Zaščita z zaščitnimi premaznimi sistemi </t>
    </r>
    <r>
      <rPr>
        <sz val="10"/>
        <rFont val="Arial Narrow"/>
        <family val="2"/>
        <charset val="238"/>
      </rPr>
      <t xml:space="preserve">
Izbira sistema, število in debelina nanosov mora biti določena in izvedena skladno z zahtevami standardov SIST EN ISO 12944-1,2,3,4,5,6,7,8. Za vse izdelke v zaprtih delih objekta se upošteva kategorija okolja C2, za izdelke zunaj (na prostem oz. v nezaprtih delih objekta) pa kategorija okolja C3 (po SIST EN ISO 12944-2). 
Krovni – finalni premaz oz. popravilo le-tega se lahko izvede tudi na objektu. Izvajalec oz. različni podizvajalci morajo poskrbeti, da bo končni videz premazov identičen (pri isti referenčni barvi, določeni s strani arhitekta). Največje dovoljeno odstopanje je stopnja 1 po SIST EN ISO 3668 (zahteva velja za vsak posamezni premazan element ter za elemente, ki so na objektu vgrajeni drug poleg drugega oz. niso 
razmaknjeni več kot 50 cm) oz. stopnja 2 po SIST ISO 3668 (za elemente, ki so na objektu razmaknjeni za več kot 50 cm). </t>
    </r>
  </si>
  <si>
    <r>
      <t xml:space="preserve">Zaščita s prevlekami, nanesenimi z vročim pocinkanjem </t>
    </r>
    <r>
      <rPr>
        <sz val="10"/>
        <rFont val="Arial Narrow"/>
        <family val="2"/>
        <charset val="238"/>
      </rPr>
      <t xml:space="preserve">
Izvedba zaščite mora biti skladna s SIST EN ISO 1461. Debelino nanosa določiti v odvisnosti od okolja, v katerem bo konstrukcija oz. element 
vgrajen.  
S konstrukcijskimi ali drugimi tehničnimi rešitvami preprečiti termično deformiranje oz. zagotoviti, da bodo deformacije takšne, da bodo odstopanja končnega izdelka manjša od toleranc, navedenih v DIN 18203-2. 
Posebne zahteve: 
 -na mestih, kjer je zaradi narave izdelka normalno oz. pričakovano, da je v dosegu rok uporabnikov objekta (napr. ograje), je odstraniti vse ostre delce in robove, na katerih bi se lahko uporabnik poškodoval, 
 -popravilo nepocinkanih mest: izvedeno mora biti pred montažo, za elemente, ki se bodo nahajali na ložah, balkonih in terasah stanovanj, popravljena mesta ne smejo vizualno odstopati od ostale površine oz. so lahko ta odstopanja le neznatna, 
 -bela rja: ni dovoljena, izvajalec mora pravilno negovati elemente po pocinkanju, da prepreči nastanek le-te.</t>
    </r>
  </si>
  <si>
    <r>
      <t xml:space="preserve">V enotnih cenah je upoštevano: </t>
    </r>
    <r>
      <rPr>
        <sz val="10"/>
        <rFont val="Arial Narrow"/>
        <family val="2"/>
        <charset val="238"/>
      </rPr>
      <t xml:space="preserve">
 -korozijska zaščita (ne glede na vrsto zaščite) vseh kovinskih konstrukcij in elementov je vsebovana v enotnih cenah pri vseh vrstah del in ni nikjer specificirana kot ločena postavka obračuna, 
 -pri zaščiti s premaznimi sistemi je pri vseh vidnih elementih ali sklopih izvesti tudi finalni – krovni premaz, pri nevidnih elementih (napr. podkonstrukcijah ipd.) pa samo temeljni in osnovni premaz; debeline in število nanosov: upoštevati SIST EN ISO 12944-5. </t>
    </r>
  </si>
  <si>
    <r>
      <t xml:space="preserve">Predpisi, standardi: </t>
    </r>
    <r>
      <rPr>
        <sz val="10"/>
        <rFont val="Arial Narrow"/>
        <family val="2"/>
        <charset val="238"/>
      </rPr>
      <t xml:space="preserve">
Izvedba del ter vgrajeni material morata ustrezati veljavnim predpisom in standardom, predvsem pa: 
 -SIST EN ISO 8501-1,2,3,4: priprava jeklenih podlag pred nanašanjem barv in sorodnih proizvodov - vizualno ocenjevanje čistosti površine, 
 -SIST EN ISO 12944-1,2,3,4,5,6,7,8: barve in laki – korozijska zaščita jeklenih konstrukcij z zaščitnimi premaznimi sistemi, 
 -SIST EN ISO 3668: barve in laki – vizualna primerjava barve premaza, 
 -SIST EN ISO 14713: antikorozijska zaščita železnih in jeklenih konstrukcij - cinkove in aluminijeve prevleke - smernice, 
 -SIST EN ISO 1461: prevleke na jeklenih predmetih, nanesene z vročim pocinkanjem - specifikacije in metode preskušanja.</t>
    </r>
  </si>
  <si>
    <r>
      <t xml:space="preserve">Enotne cene morajo vsebovati: </t>
    </r>
    <r>
      <rPr>
        <sz val="10"/>
        <rFont val="Arial Narrow"/>
        <family val="2"/>
        <charset val="238"/>
      </rPr>
      <t xml:space="preserve">
 -vse iz splošnih določil za vse vrste del, 
 -izdelava delavniških načrtov in po potrebi tehnoloških risb, izračunov idr., 
 -ustrezno čiščenje jekla ter izvedba predpisane korozijske zaščite, vse  v delavnici ter popravila le-te po montaži na objektu, 
 -izdelava vseh elementov v delavnici in montaža na objektu, 
 -notranjo kontrolo in zunanji nadzor s strani usposobljene organizacije, vključno zaključno poročilo, 
 -delo in material za morebitna odstopanja dejanske skupne dimenzije zaščitnih mrež do ± 5% od opisane skupne dimenzije v popisu. </t>
    </r>
  </si>
  <si>
    <r>
      <t xml:space="preserve">Obračun: </t>
    </r>
    <r>
      <rPr>
        <sz val="10"/>
        <rFont val="Arial Narrow"/>
        <family val="2"/>
        <charset val="238"/>
      </rPr>
      <t xml:space="preserve">
 -obračunska enota je [kg]: obračun se izvrši po dejanski teži vgrajene konstrukcije po podrobni specifikaciji, ki jo pripravi izvajalec; za vezna in sidrna sredstva (zvari, vijaki,..) se k dejanski teži konstrukcije (t.j. pločevin, profilov in palic oz. vrvi) prišteje še pribitek (izražen v % od teže konstrukcije) k teži za vezna sredstva; višina pribitka je navedena v opisu posameznih postavk, 
 -obračunska enota je [kos]: obračunska enota je komplet izdelane zaščitne mreže, odstopanje skupne dimenzije do ± 5% od opisane v popisu ne vpliva na ceno.</t>
    </r>
  </si>
  <si>
    <r>
      <t xml:space="preserve">Predpisi, standardi: </t>
    </r>
    <r>
      <rPr>
        <sz val="10"/>
        <rFont val="Arial Narrow"/>
        <family val="2"/>
        <charset val="238"/>
      </rPr>
      <t xml:space="preserve">
Izvedba del ter vgrajeni material morata ustrezati veljavnim predpisom in standardom, predvsem pa: 
 -SIST ENV 1090-1,2,3,4,5,6: izdelava in montaža 
jeklenih konstrukcij, 
 -SIST EN 10025-1,2,3,4,5,6: vroče valjani izdelki iz konstrukcijskih jekel, 
 -SIST EN 10210-1.2: vroče izdelani votli profili iz nelegiranih in drobnozrnatih konstrukcijskih jekel, 
 -SIST EN 10219-1,2: hladno oblikovani varjeni votli konstrukcijski profili iz nelegiranih in drobnozrnatih jekel, 
 -SIST EN 1011-1,2,3: varjenje – priporočila za varjenje kovinskih materialov. </t>
    </r>
  </si>
  <si>
    <r>
      <t xml:space="preserve">Enotne cene morajo vsebovati: </t>
    </r>
    <r>
      <rPr>
        <sz val="10"/>
        <rFont val="Arial Narrow"/>
        <family val="2"/>
        <charset val="238"/>
      </rPr>
      <t xml:space="preserve">
 -vse iz splošnih določil za vse vrste del, 
 -izdelava delavniških načrtov in po potrebi  tehnoloških risb za proizvodnjo vključno z detajli, 
 -slepe okvirje ter/ali nosilno podkonstrukcijo, če je to potrebno ali če je izrecno opisano v opisu posamezne postavke 
 -delo in material za morebitna odstopanja dejanske skupne dimenzije elementov do ± 5% od opisane skupne dimenzije v popisu. 
</t>
    </r>
    <r>
      <rPr>
        <b/>
        <sz val="10"/>
        <rFont val="Arial Narrow"/>
        <family val="2"/>
        <charset val="238"/>
      </rPr>
      <t>Posebne zahteve glede gradbeno-fizikalnih lastnosti stavbnega pohištva na fasadnem ovoju:</t>
    </r>
    <r>
      <rPr>
        <sz val="10"/>
        <rFont val="Arial Narrow"/>
        <family val="2"/>
        <charset val="238"/>
      </rPr>
      <t xml:space="preserve"> 
 -toplotna prehodnost: določena v opisih posameznih postavk oz. v tehničnem poročilu, 
 -odpornost na veter za zunanja senčila: razred 4 po SIST EN 13659.</t>
    </r>
  </si>
  <si>
    <r>
      <t xml:space="preserve">Varnostna stekla: </t>
    </r>
    <r>
      <rPr>
        <sz val="10"/>
        <rFont val="Arial Narrow"/>
        <family val="2"/>
        <charset val="238"/>
      </rPr>
      <t xml:space="preserve">
 -posamezne zahteve so opisane v popisu del, vgradijo se lahko samo stekla z dokazili o izpolnjevanju teh lastnosti, 
 -debeline in sestave stekel navedene v opisih so ocenjene: dimenzioniranje glede na predpisane zahteve in nameravano rabo izvede izvajalec. 
</t>
    </r>
    <r>
      <rPr>
        <b/>
        <sz val="10"/>
        <rFont val="Arial Narrow"/>
        <family val="2"/>
        <charset val="238"/>
      </rPr>
      <t xml:space="preserve">Predpisi, standardi: </t>
    </r>
    <r>
      <rPr>
        <sz val="10"/>
        <rFont val="Arial Narrow"/>
        <family val="2"/>
        <charset val="238"/>
      </rPr>
      <t xml:space="preserve">
Izvedba del ter vgrajeni material morata ustrezati veljavnim predpisom in standardom, predvsem pa: 
 -Pravilnik o zaščiti stavb pred vlago (U.l. RS št. 29/2004), 
 -Pravilnik o toplotni zaščiti in učinkoviti rabi energije v stavbah (U.l. RS št. 42/2002), 
 -Pravilnik o zvočni zaščiti stavb (U.l. RS št. 14/1999) 
 -SIST EN 13451-1: okna in vrata, 
 -SIST EN 13659, SIST EN 13561: polkna, rolete, zunanja senčila.</t>
    </r>
  </si>
  <si>
    <r>
      <t xml:space="preserve">Enotne cene morajo vsebovati: </t>
    </r>
    <r>
      <rPr>
        <sz val="10"/>
        <rFont val="Arial Narrow"/>
        <family val="2"/>
        <charset val="238"/>
      </rPr>
      <t xml:space="preserve">
 -vse iz splošnih določil za vse vrste del, 
 - »bandažiranje« do stopnje K2, 
 -izdelava vseh potrebnih zaključkov, spojev in prehodov, še posebej na stikih z ostalimi konstrukcijskimi elementi, po specifikacijah oz. sistemskih rešitvah dobavitelja sistema, 
 -izdelava vseh izrezov ter morebitnih ojačitev in prilagoditev v podkonstrukciji ipd. tako, da bo stena, obloga ali strop z vsemi vgrajenimi ali pritrjenimi elementi služil svojemu namenu, 
 -razne oteževalne okoliščine in dodatki (se ne obračunajo v količinah), razen če je v opisu postavke drugače navedeno. </t>
    </r>
  </si>
  <si>
    <r>
      <t xml:space="preserve">Obračun: </t>
    </r>
    <r>
      <rPr>
        <sz val="10"/>
        <rFont val="Arial Narrow"/>
        <family val="2"/>
        <charset val="238"/>
      </rPr>
      <t xml:space="preserve">
 -po določilih Obrtne zbornice Slovenije – sekcija gradbincev – odbor izvajalcev suhomontažnih del (Suhomontažna gradnja - standardizirani opisi in normativi), 
 -razne oteževalne okoliščine in dodatki se upoštevajo v enotnih cenah in se ne obračunajo v količinah, razen če je v opisu postavke drugače navedeno. </t>
    </r>
  </si>
  <si>
    <r>
      <t xml:space="preserve">Predpisi, standardi: </t>
    </r>
    <r>
      <rPr>
        <sz val="10"/>
        <rFont val="Arial Narrow"/>
        <family val="2"/>
        <charset val="238"/>
      </rPr>
      <t xml:space="preserve">
Izvedba del ter vgrajeni material morata ustrezati veljavnim predpisom in standardom, predvsem pa: 
 -Pravilnik o toplotni zaščiti in učinkoviti rabi energije v stavbah (U.l. RS št. 42/2002), 
 -SIST EN 520: mavčne plošče, 
 -SIST EN 13963: tesnilni material za mavčne plošče, 
 -SIST EN 14195: elementi s kovinskimi okvirji za mavčne plošče, 
 -SIST EN 14209: predoblikovane mavčne plošče, 
 -SIST EN 14353: pomožni in dodatni profili za mavčne plošče, 
 -SIST EN 14496: lepila na osnovi mavca za toplotno/zvočno izolacijo kompozitnih panelov in mavčne plošče, 
 -SIST EN 14566: mehanska pritrdilna sredstva za sisteme iz mavčnih plošč, 
 -SIST EN 1362, SIST EN 1363, SIST EN 1364, SIST EN 1365, SIST EN 1366, SIST EN 1367, SIST EN 1368, SIST EN 1369, SIST EN 1370, SIST EN 1371: toplotno izolacijski proizvodi za stavbe. 
Sistemi za zagotavljanje požarne odpornosti morajo biti izdelani na podlagi veljavnega STS. </t>
    </r>
  </si>
  <si>
    <r>
      <t xml:space="preserve">Enotne cene morajo vsebovati: </t>
    </r>
    <r>
      <rPr>
        <sz val="10"/>
        <rFont val="Arial Narrow"/>
        <family val="2"/>
        <charset val="238"/>
      </rPr>
      <t xml:space="preserve">
 -vse iz splošnih določil za vse vrste del, 
 -morebitno potrebni osnovni in vezni premazi – po zahtevah dobavitelja izravnalnih kitov in barv, 
 -vse potrebne zaščite okrog ostalih že vgrajenih elementov (preboji, stavbno pohištvo,...) v vseh fazah, 
 -vse potrebne obdelave ob stikih različnih materialov podlage (dilatacije, poglobljene fuge ipd.), na zaključkih in priključkih k že vgrajenim elementom (preboji, stavbno pohištvo,..), tudi kitanje z akrilnim kitom, 
 -popravila slikanja po dokončani finalizaciji stanovanj (polaganje parketa, vgradnja vrat, 
montaža stikal in vtičnic), 
 -predajo po 10 kg pripravljene barve vsakega odtenka in vrste barve za morebitne popravke poškodb po selitvi v objekt. </t>
    </r>
  </si>
  <si>
    <r>
      <t xml:space="preserve">Obračun: </t>
    </r>
    <r>
      <rPr>
        <sz val="10"/>
        <rFont val="Arial Narrow"/>
        <family val="2"/>
        <charset val="238"/>
      </rPr>
      <t xml:space="preserve">
 -po pravilih Obrtne zbornice Slovenije – sekcije slikopleskarjev in črkoslikarjev (Slikopleskarska dela – normativi porabe časa in materiala ter pravila merjenja za obračun slikopleskarskih del – poglavje Slikarska dela), 
 -razne oteževalne okoliščine, dodatki in »spremembe vrednosti« (tč. 5.1.4., 5.1.5., 5.3.2., 6.2., 7.2. in 8.3. zgoraj navedenih pravil) se upoštevajo v enotnih cenah in se ne obračunajo v količinah, razen če je v opisu postavke drugače navedeno.</t>
    </r>
  </si>
  <si>
    <r>
      <t xml:space="preserve">Predpisi, standardi: </t>
    </r>
    <r>
      <rPr>
        <sz val="10"/>
        <rFont val="Arial Narrow"/>
        <family val="2"/>
        <charset val="238"/>
      </rPr>
      <t xml:space="preserve">
Izvedba del ter vgrajeni material morata ustrezati veljavnim predpisom in tehničnim specifikacijam, predvsem pa: 
 -SIST EN 13300: barve in laki – premazna sredstva in premazni sistemi na vodni osnovi za notranje zidove in stropove, 
 -SIST EN ISO 1062-1: barve in laki - premazni materiali in premazni sistemi za zunanjo zaščito zidov in betona, 
 -SIST EN ISO 3668: barve in laki – vizualna primerjava barve premaza.</t>
    </r>
  </si>
  <si>
    <r>
      <rPr>
        <b/>
        <sz val="10"/>
        <rFont val="Arial Narrow"/>
        <family val="2"/>
        <charset val="238"/>
      </rPr>
      <t xml:space="preserve">V vseh rušitvenih delih </t>
    </r>
    <r>
      <rPr>
        <sz val="10"/>
        <rFont val="Arial Narrow"/>
        <family val="2"/>
        <charset val="238"/>
      </rPr>
      <t>je poleg rušenja potrebno upoštevati še nakladanje, prenos rušenega materiala na deponijo izven objekta in odvoz na registrirano komunalno deponijo in plačilo stroškov deponije s pridobitvijo evidenčnega lista.
Izmere in obračun izvedenih del rušitev so v vgrajenem stanju. Faktor povečanja volumna za odvoz ruševin mora biti zajet v ceni za enoto.</t>
    </r>
  </si>
  <si>
    <t>OBDELAVA STEN</t>
  </si>
  <si>
    <t>KLEPARSKI IZDELKI</t>
  </si>
  <si>
    <t>TESARSKA DELA</t>
  </si>
  <si>
    <t>Rezanje obstoječega asfalta v debelini cca 10 cm</t>
  </si>
  <si>
    <t>IZKOPI IN NASIPI</t>
  </si>
  <si>
    <t>9.</t>
  </si>
  <si>
    <t>10.</t>
  </si>
  <si>
    <t>11.</t>
  </si>
  <si>
    <t>14.</t>
  </si>
  <si>
    <t>Preboj preseka fi 90 mm</t>
  </si>
  <si>
    <t>Preboj preseka fi 120 mm</t>
  </si>
  <si>
    <t>ZELENE POVRŠINE</t>
  </si>
  <si>
    <t>FASADNI ODER</t>
  </si>
  <si>
    <t>OBDELAVA ŠPALET</t>
  </si>
  <si>
    <t>KONTAKTNA FASADA XPS</t>
  </si>
  <si>
    <t>OKENSKE POLICE</t>
  </si>
  <si>
    <t>zap.št</t>
  </si>
  <si>
    <t>VRSTA DEL</t>
  </si>
  <si>
    <t>VREDNOST DEL</t>
  </si>
  <si>
    <t>Pri delih, kjer je naveden določen material, je možna tudi izbira drugega z enakimi lastnostmi in kvaliteto.</t>
  </si>
  <si>
    <r>
      <t xml:space="preserve">Poleg opisa postavk in količin so sestavni del popisa tudi 
</t>
    </r>
    <r>
      <rPr>
        <b/>
        <u/>
        <sz val="10"/>
        <rFont val="Arial Narrow"/>
        <family val="2"/>
        <charset val="238"/>
      </rPr>
      <t>Tehnični pogoji del</t>
    </r>
    <r>
      <rPr>
        <u/>
        <sz val="10"/>
        <rFont val="Arial Narrow"/>
        <family val="2"/>
        <charset val="238"/>
      </rPr>
      <t>,</t>
    </r>
    <r>
      <rPr>
        <sz val="10"/>
        <rFont val="Arial Narrow"/>
        <family val="2"/>
        <charset val="238"/>
      </rPr>
      <t xml:space="preserve"> ki je priloga temu popisu</t>
    </r>
  </si>
  <si>
    <r>
      <t xml:space="preserve">Opisi pozicij so skrajšani, ponudba mora vsebovati vse stroške za kompletno izdelavo pozicije, tudi če v popisu niso eksplicitno navedeni. </t>
    </r>
    <r>
      <rPr>
        <b/>
        <sz val="10"/>
        <rFont val="Arial Narrow"/>
        <family val="2"/>
        <charset val="238"/>
      </rPr>
      <t>Enotna cena mora zajeti izdelavo vseh potrebnih detajlov in dopolnilnih del, ki jih je potrebno izvesti za dokončanje posameznih del, tudi če potrebni detajli in zaključki niso podrobno navedeni in opisani v popisu del, in so ta dopolnila nujna za pravilno funkcioniranje posameznih sistemov.</t>
    </r>
  </si>
  <si>
    <t>►Vrtanje preseka fi 90 mm</t>
  </si>
  <si>
    <t>►Vrtanje preseka fi 120 mm</t>
  </si>
  <si>
    <t>►Utor dimenzije 5x5 cm</t>
  </si>
  <si>
    <t>►Utor dimenzije 10x10 cm</t>
  </si>
  <si>
    <t>►Utor dimenzije 15x15 cm</t>
  </si>
  <si>
    <t xml:space="preserve">Na mestu vgrajevanja stenskih elementov, v enotni ceni upoštevati potrebne ojačitve predelnih sten za pritrjevanje opreme
- vgradnja nosilnih UA profilov, na osni razdalji 30 cm, vključno z uporabo pritrdilnim kotnikov in vso potrebno vezno podkonstrukcijo
- vgradnja lesenih ojačitvenih elementov (morali, deske ipd)
</t>
  </si>
  <si>
    <t>- v ceni je upoštevati delovne odre, dvigala za montažo in avtodvigalo</t>
  </si>
  <si>
    <t xml:space="preserve"> - v enotni ceni vsake postavke popisa mora biti zajeto: izdelava, dobava in montaža kovinskih elementov, vključno s potrebnimi transporti, dvigi, spusti, delovnimi odri in finalno obdelana po popisu</t>
  </si>
  <si>
    <t xml:space="preserve"> - ves potrebni pritrdilni in spojni material
 - obračun po kg vgrajenega materiala
 - vsi elementi protikorozijsko zaščiteni
 -  Vključno z vsemi pomožnimi, pripravljalnimi in zaključnimi deli
 - priprava delavniških načrtov. Delavniške načrte potrdi in odobri odgovorni   projektant gradbenih konstrukcij: detajle in ustrezno profilacija (brez kontrole dimenzij)!</t>
  </si>
  <si>
    <t>Izvajalec mora po končanih delih pripraviti dokazilo o zanesljivosti objekta in navodila za obratovanje in vzdrževanje objekta. Navedena dokumenta mora predati v 2x tiskani obliki in 1x digitalni obliki investitorju v trajno last.</t>
  </si>
  <si>
    <t xml:space="preserve">Zidarska obdelava prebojev - kronsko vrtanje za potrebe izvedbe inštalacij v plošči ali steni
</t>
  </si>
  <si>
    <t xml:space="preserve">Zidarska pomoč za razna manjša zidarska dela ter pomoč inštalaterjem in obrtnikom.
</t>
  </si>
  <si>
    <t xml:space="preserve">Obračun po omočeni površini opaža. Vključno z vsemi odprtinami, ki se pojavljajo v konstrukcijskih elementih. V ceno zajeti: čiščenje opaža, mazanje opaža z opažnim oljem, stroški najema in vračila opaža, ves vezni in pritrdilni material, ter pomožni delovni odri. Površina opaža mora biti gladka, brez poškodb, odrgnin ali lukenj.
V vseh opažarskih delih zajeti opaženje, razopaženje, čiščenje, mazanje, opiranje ali podpiranje, vezavo opažev z vsem potrebnim osnovnim in pomožnim materialom in spojnimi sredstvi in odrom za izvedbo in transporti, dvigi in spusti.
V opaže je potrebno vgraditi vse instalacijske razvode, izdelati vse preboje za cevne razvode, kar upoštevati v enoti postavk.
</t>
  </si>
  <si>
    <t>12.</t>
  </si>
  <si>
    <t>13.</t>
  </si>
  <si>
    <t>ELEKTRO INSTALACIJE</t>
  </si>
  <si>
    <t xml:space="preserve">Dobava in polaganje filca teže 300 g/m2, polaganje z preklopom min 20 cm, ki morajo biti upoštevani v enotni ceni 
Obračun po tlorisni površini
</t>
  </si>
  <si>
    <t>DDV 22 %</t>
  </si>
  <si>
    <t xml:space="preserve">SPLOŠNO
Vse kleparske obrobe so izdelane iz vročecinkanih in barvanih obrob, debeline 0,55mm. 
Ustrezati mora standardu EN 10143, EN 1652.
V enotnih cenah vročecinkanih barvanih obrob mora biti upoštevan strošek dobave, montaže in vseh fazonskih komadov.
V enotnih cenah kleparskih izdelkov mora biti vključen ves strošek veznega in pritrdilnega materiala, rezanje in prilagajanje kleparskega izdelka konfiguraciji strehe ter strošek spajanja elementov
</t>
  </si>
  <si>
    <t>GRADBENO OBTNIŠKA DELA</t>
  </si>
  <si>
    <t>LESENE IN ALU PODKONSTRUKCIJE</t>
  </si>
  <si>
    <t>OKNA</t>
  </si>
  <si>
    <t>Dobava in vgrajevanje notranjih PVC polic, barva po izboru projektanta, okenske police debelina police 15 mm in širina police cca 25 cm. Polica vgrajena z minimalnim previsom in tipskimi zaključnimi elementi.</t>
  </si>
  <si>
    <t>II.</t>
  </si>
  <si>
    <t>Izvedba mavčnokaronskih sten, stropov in oblog mora biti skladna z določiti DGD/PZI požarnega elaborata in skladno z tehničnimi smernicami izbranega dobavitelja sistema zagotavljati vse navedene karakteristike v tehnični dokumentaciji</t>
  </si>
  <si>
    <t xml:space="preserve">Vsako opisano delo vsebuje osnovni in pomožni material, prevoz materiala in orodja na objekt, notranje transporte po gradbišču, vse delo, delovne in pomožne odre za vsa dela v notranjosti (razen fasadnih odrov), organizacijo in zavarovanje gradbišča, gradbiščno ograjo in tablo, zaključno čiščenje, odstranitev odpadkov po dovršenem delu in stroške trajnega odlaganja na komunalni deponiji. Prav tako vsa dela vsebujejo vso potrebna dela povezana z zaščito notranjih in zunanjih površin prostorov, tlaka, instalacij, slikopleskarskih del, stropa in ostalega ter sprotna (takojšnja) čiščenja po končani montaži.
</t>
  </si>
  <si>
    <t>ASFALTIRANE POVRŠINE</t>
  </si>
  <si>
    <t>OPOMBA: Oblaganje sten mokrih prostorov s keramičnimi ploščicami - potrebno je upoštevati sledeče:
- vrsta, velikost in tekstura ploščic po izboru projektanta
- razrez ploščic
- vključno z PVC križci, oz PVC distančniki za velike formate
- stikovanje talnih in stenskih ploščic na fugo
- izrezovanje ploščic za preboje instalacijskih elementov in ob stiku tlaka s steno
- polaganje v lepilo odporno na vlago
- stičenje fug z fugirno maso
- fugiranje pravokotnih stikov z maso na silikonski osnovi z dodatkom elastičnosti, barva usklajena z barvo keramike
- izvedba stikov na vertikalnih in horizontalnih vogalih s serijskim alu kotnim profilom iz eluksiranega aluminija, profil pravokotne oblike
- način polaganja in izhodiščne točke po načrtu oz navodilih projektanta.</t>
  </si>
  <si>
    <t>- nosilna pocinkana podkonstrukcija in eventuelno potrebne dodatne ojačitve z jeklenimi "HOP" profili, višine do cca 3,0 m, širine odvisne od debeline stene</t>
  </si>
  <si>
    <t>- zaščita elementov konstrukcij, skladno z navedbo v posamezni postavki</t>
  </si>
  <si>
    <t xml:space="preserve">- Konstrukcijsko jeklo je kvalitete S 355, po SIST EN 10025-2, SIST EN 10210 ter SIST EN 10219, izdelava in montaža jeklene konstrukcije po SIST EN 1090-2, v kvaliteti EXC2. Vijaki so kvalitete min 8.8 po DIN 931, kvalita matica 8, DIN 934, podložke DIN 125. Varijo lahko le A-testirani varilci SIST EN 287-1/2004, kvaliteta zvarnih spojev SIST EN 5817 razred C, kontrola varjenja, skladno z WPS. Splošna navodila:
- vse ostre robove posneti
- izvesti sprotno dimenzijsko kontrolo
- splošne tolerance ISO 2768-mK, princip toleriranja po ISO 8015
Navodilo za protikorozijsko zaščito, tip protikorozijske zaščite je naveden v posameznih postavkah
- protikorozijska zaščita po EN ISO 12944: peskanje Sa 2,5 po EN ISO 12944-4
- protikorozijska zaščita C3, po EN ISO 12944-2: 80my + 80my za akrilne ali epoksi barve
- protikorozijska zaščita C4 in C5, po EN ISO 12944-2: 85my vročecinkano po SIST EN ISO 1461
</t>
  </si>
  <si>
    <t xml:space="preserve">Na željo Investitorja in projektanta mora izvajalec del dati na vpogled vzorce in po izbranih  vzorcih naročiti material in izvesti slikopleskarska dela.
V ceni postavke upoštevati delovne, varovalne odre ali lestve.
Premaz se lahko izvaja ročno ali strojno. Na končani površini se ne smejo poznati sledovi  čopiča ali valjčka in mora popolnoma prekrivati podlago. Pri premazih, ki se izvaja v več slojih je potrebno naslednji sloj izvesti, ko je predhodni popolnoma suh. Stiki z vrati, okni, stenskimi  oblogami in talnimi obrobami morajo biti izvedeni čisto. 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
V ceni slikanja zajeti tudi predhodno pripravo površine: čiščenje in impregniranje z akrilno emulzijo pri vseh podlogah
</t>
  </si>
  <si>
    <t>TEHNIČNI OPIS PVC STAVBNO POHIŠTVO</t>
  </si>
  <si>
    <t>TEHNIČNI OPIS SPLOŠNO ZA STAVBNO POHIŠTVO</t>
  </si>
  <si>
    <t xml:space="preserve">SPLOŠNI OPIS STAVBNEGA POHIŠTVA  
Predvidena je vgradnja oken in vrat iz PVC profilov z jeklenimi ojačitvami v okvirju, PVC profili zunaj barva po izboru projektanta, znotraj v beli barvi. </t>
  </si>
  <si>
    <t xml:space="preserve">IZDELAVA:
- izdelava stavbnega pohištva po shemah in skladno z zahtevami iz shem. V shemah je naveden material okvirja iz katerega je izdelano okno
- izvajalec mora pred izvedbo predati detajle stavbnega pohištva, sheme stavbnega pohištva in jih predati projektantu v 
potrditev
- izvajalec mora skladno z predanimi detajli izdelati stavbno pohištvo
OKOVJE:
- vso okovje mora biti izdelano iz INOX materiala
- vsa vrata morajo biti opremljena z cilindrično ključavnico in 5x točkovnim zaklepanjem
- vsa vrata na glavnih izhodih - kjer so evakuacijske poti, imajo ''panik naletni drog ali kljuko s skritim okovjem"
BARVA:
- barvo in profilacijo stavbnega pohištva pred vgradnjo potrdi projektant
- ALU stavbno pohištvo v barvi po izbri projektanta 
- PVC stavbno pohištvo znotraj v beli barvi, zunaj po izbiri projektanta
RAZŠIRITVENI PROFILI IN MASKE:
- pri stavbnem pohištvu morajo biti upoštevati vsi potrebni talni, stranski in zgornji  razširitveni profili, ki so potrebni za vgradnjo TI in vgradnjo senčil. Širina teh bo določena z delavniškimi načrti, ki jih izdela izvajalec.
- vsa pokrivna pločevina - maske mora biti izdelana iz barvane pločevine, deb. 1,5 mm. Pozicije mask so razvidne iz shem stavbnega pohištva
ZASTEKLITEV:
- Debelina stekel v oknah zavisi od dimenzije oknov. Potrebno debelino stekla izračunati in določiti s statičnim računom z ozirom na zunanje vplive. Skladno z vetrno cono kjer se nahaja objekt.    
- vsa okna in  vrata, kjer je steklo nižje kot 105cm od tal, morajo imeti varnostno zasteklitev, steklo zunaj in znotraj kaljeno in lepljeno. (Količina in pozicija takšnih zasteklitev razvidna iz fasad in načrtov)
</t>
  </si>
  <si>
    <t>25.</t>
  </si>
  <si>
    <t>26.</t>
  </si>
  <si>
    <t>28.</t>
  </si>
  <si>
    <t>29.</t>
  </si>
  <si>
    <t>30.</t>
  </si>
  <si>
    <t>31.</t>
  </si>
  <si>
    <t>32.</t>
  </si>
  <si>
    <t>33.</t>
  </si>
  <si>
    <t>34.</t>
  </si>
  <si>
    <t xml:space="preserve"> 12.1</t>
  </si>
  <si>
    <t xml:space="preserve"> 12.2</t>
  </si>
  <si>
    <t xml:space="preserve"> 12.3</t>
  </si>
  <si>
    <t xml:space="preserve"> 12.4</t>
  </si>
  <si>
    <t xml:space="preserve"> 13.1</t>
  </si>
  <si>
    <t xml:space="preserve"> 13.2</t>
  </si>
  <si>
    <t xml:space="preserve"> 14.1</t>
  </si>
  <si>
    <t xml:space="preserve"> 14.2</t>
  </si>
  <si>
    <t>Občina Trebnje</t>
  </si>
  <si>
    <t>Goliev trg 5</t>
  </si>
  <si>
    <t>8210 Trebnje</t>
  </si>
  <si>
    <t>ENERGETSKA SANCIJA CIK TREBNJE</t>
  </si>
  <si>
    <t>Rušenje obstoječega asfalta v debelini cca 10 cm, v pasu širine cca. 1 m ob objektu, vključno z nalaganjem in odvozom na trajno deponijo</t>
  </si>
  <si>
    <t>Demontaža, deponiranje  in ponovna montaža varnostnih kamer pri vhodih vključno z daljšanjem kablov, novim pritrditvenim materialom in vzpostavitvijo delovanja.</t>
  </si>
  <si>
    <t>STREHA</t>
  </si>
  <si>
    <t>KONTAKTNA FASADA MINERALNA VOLNA</t>
  </si>
  <si>
    <t>Delno ročni, delno strojni izkop zemlje III. do IV. kategorije v globini do 70 cm in širini do 120 cm za izdelavo toplotno izoliranega fasadnega postavka, nalaganje na kamion in odvoz na komunalno deponijo s pridobitvijo evidenčnega lista, izravnavo dna izkopa (+/- 3 cm) in strojnim utrejevanjem dna izkopa.</t>
  </si>
  <si>
    <t>Valjanje planuma izkopa ob fasadnih stenah, pred izdelavo nove asfaltne površine</t>
  </si>
  <si>
    <t xml:space="preserve">Izdelava fasadnega podstavka fasade do kote + 50 cm nad zunanjim terenom, po fasadnem sistemu kot npr. BAUMIT Star XPS ali enakovredno. 
Postavka vsebuje: 
• lepilo za izolacijske plošče: BAUMIT StarContact White
• Izolacija: XPS plošče 16 cm λ = 0,035 W/mK
• pritrjevanje nove TI z pritrjevali po navodilih proizvajalca fasade (št in dolžina)(TI plošče morajo biti sidrane s sidri v nosilno podlago v dolžini min 6cm)
• Armirni sloj: BAUMIT PowerContact
• Armaturna mrežica: BAUMIT StarTrex
• Osnovni premaz: BAUMIT UniPrimer
• Zaključni sloj: SILIKONSKI omet
►fasada nad koto zemljine v debelini 16 cm
</t>
  </si>
  <si>
    <t xml:space="preserve">Izdelava fasadnega podstavka fasade do kote - 50 cm pod zunanjim terenom, po fasadnem sistemu kot npr. BAUMIT Star XPS ali enakovreedno. 
Postavka vsebuje: 
• lepilo za izolacijske plošče: BAUMIT StarContact White
• Izolacija: XPS plošče 16 cm λ = 0,035 W/mK
►fasada pod koto zemljine v debelini 16 cm
</t>
  </si>
  <si>
    <r>
      <t>Demontaža odtočnih cevi kvadratne oblike dim cca. 1</t>
    </r>
    <r>
      <rPr>
        <sz val="10"/>
        <rFont val="Arial Narrow"/>
        <family val="2"/>
        <charset val="238"/>
      </rPr>
      <t>0 x 10 cm, vključno z nalaganjem na kamion in odvozom na registrirano komunalno deponijo s pridobitvijo evidenčnega lista.</t>
    </r>
  </si>
  <si>
    <t xml:space="preserve">Demontažna prometnega znaka na fasadi, vključno s ponovno montažo po končani sanaciji fasade. </t>
  </si>
  <si>
    <t>Demontaža kovinskega napisa ''CIK'' s strehe z vsem pritrdilnim materialom, vključno z nalaganjem na kamion in odvozom na registrirano komunalno deponijo s pridobitvijo evidenčnega lista.</t>
  </si>
  <si>
    <t>Demontaža poštnega nabiralnika, dimenzij cca 50x40cm, vključno z odvozom na komunalno deponijo in plačilo takse, vključno z dobavo in montažo novega poštnega nabiralnika nabavne vrednosti do 50 €, s potrebnim pritrdilnim materialom za pritrditev v 16 cm TI.</t>
  </si>
  <si>
    <t>►dim. cca. 40 x 40 cm</t>
  </si>
  <si>
    <t>►dim. Cca. fi 10 cm</t>
  </si>
  <si>
    <t>Demontaža kovinske prezračevalne rešetke različnih velikosti in oblik vključno z nalaganjem na kamion in odvozom na registrirano komunalno deponijo s pridobitvijo evidenčnega lista, ter nabava in vgradnja nove aluminijaste prezračevalne rešetke v barvi po izboru projektanta vključno z antisekcijsko mrežico.</t>
  </si>
  <si>
    <t>dodatek za material 30%</t>
  </si>
  <si>
    <t>Dobava in razgrinjanje peska granulacije 0-4 mm , v debelini cca 5cm, kot podlaga za asfaltiranje.</t>
  </si>
  <si>
    <t>Izdelava nosilne plasti bituminizirane zmesi AC16 base B 70/100 A3 v debelini 6 cm.</t>
  </si>
  <si>
    <t xml:space="preserve">Izdelava obrabne in zaporne plasti bituminizirane zmesi AC 11 surf B 70/100 A3 v debelini 3 cm. </t>
  </si>
  <si>
    <t xml:space="preserve">Dobava, montaža in demontaža opaža, skupaj z vsemi potrebnimi opiranji; opaževanje, razopaževanje, čiščenje in odvoz po končanih delih.
Izvedba enostranskega opaža
Obračuna se samo omočeni del opaža.
►enostranski čelni opaž plošče balkona
</t>
  </si>
  <si>
    <t>►streha naklon 5°</t>
  </si>
  <si>
    <t>►streha naklon 75°</t>
  </si>
  <si>
    <t>STREHA TELOVADNICA IN STANOVANJA</t>
  </si>
  <si>
    <t>STREHA  MANSARDA</t>
  </si>
  <si>
    <t xml:space="preserve">Dobava in montaža lesene podkonstrukcije iz letvami 5/8 cm, vključno z vsem veznim in pritrdilnim materialom..
</t>
  </si>
  <si>
    <t>Dobava in vgradnja vročecinkane in barvane kleparske obrobe, vključno z vsem potrebnim pritrdilnim materialom. Barva po izboru investitorja. 
Pločevina: vročecinkano in barvano, debeline 0,55 mm</t>
  </si>
  <si>
    <t>Slikopleskarska obdelava sten v okolici menjanega stavbnega pohištva. Postavka vsebuje 3x oplesk z disperzijsko barvo.</t>
  </si>
  <si>
    <t>Slikopleskarska obdelava sten v okolici menjanega stavbnega pohištva. Postavka vsebuje 2x kitanje in brušenje ter 3x oplesk z disperzijsko barvo.</t>
  </si>
  <si>
    <t xml:space="preserve">Dobava in vgrajevanje zunanjih tipskih okenskih ALU polic pri oknih, ki se ne menjajo, police barvane v barvi po izboru projektanta. Police izdelane iz 2 mm pločevine in razvite širine cca 35 cm. Pod polico se točkovno namesti vročecinkan kovinski "L" kotnik, dimenzije 200x200x50 mm, debelina pločevine 2 mm, ki se pritrdi na vsakih 50 cm dolžine police. </t>
  </si>
  <si>
    <t xml:space="preserve">Dobava in vgrajevanje zunanjih tipskih okenskih ALU polic, pri oknih ki se menjajo, police barvane v barvi po izboru projektanta. Police izdelane iz 2 mm pločevine in razvite širine cca 25 cm. Pod polico se točkovno namesti vročecinkan kovinski "L" kotnik, dimenzije 200x200x50 mm, debelina pločevine 2 mm, ki se pritrdi na vsakih 50 cm dolžine police. </t>
  </si>
  <si>
    <t>ŽALUZIJE</t>
  </si>
  <si>
    <t>►okno O34 dim. 140 x 190 cm</t>
  </si>
  <si>
    <t>►okno O35 dim. 250 x 190 cm</t>
  </si>
  <si>
    <t>►okno O33 dim. 300 x 190 cm</t>
  </si>
  <si>
    <t>►okno O36 dim. 570 x 190 cm</t>
  </si>
  <si>
    <t>►okno O1 dim. 160 x 265 cm</t>
  </si>
  <si>
    <t>►okno O2 dim. 160 x 190 cm</t>
  </si>
  <si>
    <t>►okno O32 dim. 275 x 200 cm</t>
  </si>
  <si>
    <t>►okno O28 dim. 200 x 200 cm</t>
  </si>
  <si>
    <t>►okno O29 dim. 120 x 200 cm</t>
  </si>
  <si>
    <t>Dobava in vgradnja toplotne izolacije na betonski venec mansarde s mineralno volno debeline 16 cm ( λ = 0,035 W/mK) kot npr. UNIFIT 035 ali enakovredno.</t>
  </si>
  <si>
    <t xml:space="preserve">Izdelava dobava in montaža napisne table (EU sredstva, skladno z pravilnikom) izdelane iz RF pločevine velikosti 100*150 cm in konstrukcije za pritrjevanje table. Vključno z tiskanje napisov in grbov. </t>
  </si>
  <si>
    <t>Dobava in montaža nove zunanje LED luči, nabavne vrednosti do 40 €, vključno s potrebnim podaljšanjem el vodov ter vsem pritrdilnim materialom in vzpostavitvijo funkcije</t>
  </si>
  <si>
    <t xml:space="preserve">kom </t>
  </si>
  <si>
    <t>Dobava in montaža tipskih igel za golobe. Višina igel 5 cm</t>
  </si>
  <si>
    <t>Izdelava projekta izvedenih del ( PID Arhitektura ) dokumentacije skladno z pravilnikom o projektni dokumentacijo.</t>
  </si>
  <si>
    <t xml:space="preserve">Izdelava termografskega posnetka celotnega ovoja zgradbe po sanaciji, vključno z izdelavo poročila </t>
  </si>
  <si>
    <t>HIDROIZOLACIJA BALKONOV</t>
  </si>
  <si>
    <t>Dobava in vgradnja izravnalne mase na tla balkona v debelini 1 do 10 mm, za potrebe izvedbe varjene hidroizolacije</t>
  </si>
  <si>
    <t xml:space="preserve">Nanos hladnega bitumenskega premaza kot npr. Polyprimer in dobava ter vgradnja (varjenje) bitumenske hidrolacije kot npr. Plana P deb.  4mm ali enakovredno na AB betonsko ploščo balkona. </t>
  </si>
  <si>
    <t>Dobava in vgradnja toplotne izolacije XPS v debelini 3 cm (vključno z dilatacijskim trakom ob steni)</t>
  </si>
  <si>
    <t xml:space="preserve">Izdelava plavajočega estriha v sestavi:
- PE folija vključno z tipskim stenskim samolepilnim trakom
- mikroarmiran estrih od 5 do 7 cm
Minimalna količina polipropilenskih vlaken 30 kg na 1 m3 betona. </t>
  </si>
  <si>
    <t>ZIDANEJE STENE S PLINOBETONOM</t>
  </si>
  <si>
    <t>Šivanje spojev cementnih estrihov s kovinskimi trni in zalivanje z epoksi smolo</t>
  </si>
  <si>
    <t>Dobava in vgradnja hladnega samolepilnega bitumenskega traka kot npr. Sika MultiSeal ali enakovredno širine 20 cm, na mestih izvajanja hidroizolacije med Alu stavbnim pohištvom in klasično hidroizolacijo</t>
  </si>
  <si>
    <t>Izdelava ometa, zunanjega fasadnega grobega ometa kot priprava površine za polaganje toplotne izolacije (na mestih odpadlega ometa).</t>
  </si>
  <si>
    <t>Izdelava novega finalnega tlaka balkonov:
 - dobava in polaganje talnih keramičnih zmrzlinsko odpornih ploščic deb. 1 cm in velikosti cca 30 x 30 cm v svetlih tonih, drsnostjo R-10 ali R-11, na lepilo Keraflex Maxi S1 ali enakovredno in fugiranje z fugirno maso Ultracolor Plus ali enakovredno. Barva po izbiri projektanta.
Pozicija vsebuje:
Dobava in polaganje talne keramične obloge nabavne vrednosti  do 20€/m2 (grosistična cena). 
V ceno vključiti: delo, razrez, lepilo, pvc križci, razrez, fugirna masa, trajnoelastičen kit (kot npr. Mapesil AC ali enakovredno) na notranjih kotih površin in dilatacijah.</t>
  </si>
  <si>
    <t>Izdelava nizkostenske obrobe višine 10 cm, izdelane iz rezane ploščice z brušenim vidnim horizontalnim robom pod kotom 45 stopinj</t>
  </si>
  <si>
    <t>Dobava in vgradnja tipskega balkonskega alu odkapnega profila z vsemi potrebnimi transporti, pritrdilnim materialom in delom.</t>
  </si>
  <si>
    <t>Demontaža luči in reflektorjev na fasadi ter pod nadstreški ter odvoz na trajno deponijo.</t>
  </si>
  <si>
    <t xml:space="preserve">Demontaža kovinskih informativnih tabel dim. cca 40 x 60 cm, vključno s hrambo na začasni deponiji  in ponovno montažo po končani sanaciji fasade </t>
  </si>
  <si>
    <r>
      <t>Demontaža obstoječe LTŽ odtočne cevi</t>
    </r>
    <r>
      <rPr>
        <sz val="10"/>
        <rFont val="Arial Narrow"/>
        <family val="2"/>
        <charset val="238"/>
      </rPr>
      <t xml:space="preserve">, fi do 150 mm, višine do 2 m, </t>
    </r>
    <r>
      <rPr>
        <sz val="10"/>
        <color theme="1"/>
        <rFont val="Arial Narrow"/>
        <family val="2"/>
        <charset val="238"/>
      </rPr>
      <t>, vključno z nalaganjem na kamion in odvozom na registrirano komunalno deponijo s pridobitvijo evidenčnega lista.</t>
    </r>
  </si>
  <si>
    <t>klp</t>
  </si>
  <si>
    <t>►podkonstrukcija polic v mansardi</t>
  </si>
  <si>
    <r>
      <t>Dobava in vgradnja toplotne izolacije plošč AKUSTIC BOARD ali enakovredno, debeline 10 cm..</t>
    </r>
    <r>
      <rPr>
        <sz val="10"/>
        <color theme="1"/>
        <rFont val="Arial Narrow"/>
        <family val="2"/>
        <charset val="238"/>
      </rPr>
      <t xml:space="preserve">
</t>
    </r>
  </si>
  <si>
    <t>►podkonstrukcija toplotne izolacije nadstreškov</t>
  </si>
  <si>
    <t xml:space="preserve">Dobava in vgradnja toplotne izolacije na vertikalnih zunanjih stenah mansarde s ploščami iz mineralne volne debeline 16 cm ( λ = 0,035 W/mK) kot npr. MINERAL PLUS EXT 035 ali enakovredno. 
• pritrjevanje nove TI z pritrjevali po navodilih proizvajalca fasade (št in dolžina) (TI plošče morajo biti sidrane s sidri v nosilno podlago v dolžini min 6 cm.
</t>
  </si>
  <si>
    <t xml:space="preserve">Dobava in polaganje filca teže 300 g/m2, polaganje z preklopom min 20 cm, ki morajo biti upoštevani v enotni ceni, pod police v mansardi. 
</t>
  </si>
  <si>
    <t xml:space="preserve">Dobava in vgradnja novih zunanjih nadometnih alu žaluzij z alu lamelami in vodili, na ročno upravaljanje, vključno z demontažo starih žaluzij in odvozom na trajno deponijo. </t>
  </si>
  <si>
    <t>VRATA</t>
  </si>
  <si>
    <t xml:space="preserve">Demontaža obstoječih vrat  z  odvozom na trajno deponijo, dobava in vgradnja novih vrat: </t>
  </si>
  <si>
    <t>Izdelava novega tlaka na stopnišču (vhod v stanovanja):
 - dobava in polaganje talnih keramičnih zmrzlinsko odpornih ploščic deb. 1 cm in velikosti cca 30 x 30 cm v svetlih tonih, drsnostjo R-10 ali R-11, na lepilo Keraflex Maxi S1 ali enakovredno in fugiranje z fugirno maso Ultracolor Plus ali enakovredno. Barva po izbiri projektanta.
Pozicija vsebuje:
Dobava in polaganje talne keramične obloge nabavne vrednosti  do 20€/m2 (grosistična cena). 
V ceno vključiti: delo, razrez, lepilo, pvc križci, razrez, fugirna masa, trajnoelastičen kit (kot npr. Mapesil AC ali enakovredno) na notranjih kotih površin in dilatacijah.</t>
  </si>
  <si>
    <t>Dobava in montaža strešnega konstrukcijskega lesa za dodelavo obstoječih konstrukcij vključno z veznim in pritrdilnim materialom vključno z antisekcijskim premazom..</t>
  </si>
  <si>
    <t>Razna manjša elektro instalacijska dela (popravila elektro instalacij na podstrešju)..</t>
  </si>
  <si>
    <t>Odstranitev, luščenje talne keramike na balkonih vključno z nizkostensko obrobo, nalaganjem na kamion in odvozom na registrirano komunalno deponijo s pridobitvijo evidenčnega lista</t>
  </si>
  <si>
    <t xml:space="preserve">Kompletna izdelava, dobava in montaža vertikalnih odtočnih cevi na fasadi kvadratne oblike  z vsemi preddeli, objemkami, pritrjevanjem kljuk, fazonskimi komadi, sidri, pritrdilnim materialom in ostalimi pomožnimi deli.
Fazonski komadi se ne obračunavajajo s faktorjem, temveč so v tekočem metru cevi
Pločevina: vročecinkano in barvano, debeline 0,55 mm
</t>
  </si>
  <si>
    <t>►Presek cevi: 10 x 10 cm - odtočna cev na fasadi</t>
  </si>
  <si>
    <t>►Presek cevi: 10 x 10 cm - odtočna cev na strehi</t>
  </si>
  <si>
    <t xml:space="preserve">Dobava in postavitev vibriranih, komprimiranih in zglajenih prefabriciranih vrtnih betonskih robnikov, ravni zgornji rob, širina robnikov 8 cm, s CE oznako, dokončanih s kvarčnim materialom (&gt;4mm).   dolžine 100 cm z moškim in ženskim priključkom, tako za ravne kot za zaobljene, vključno z betonskim temeljnim podzidkom, iz 200 kg cementa 325 na m3 zmesi, vključno z izkopom, blažilci stranskih udarcev, kitanjem posameznih elementov, izdelavo povezave v ravnini, loku in posebnimi deli.
Obračun po m.
</t>
  </si>
  <si>
    <t>DRENAŽA</t>
  </si>
  <si>
    <t xml:space="preserve">Dobava in vgradnja čepaste HDPE folije, čepki obrnjeni proti steni, npr. TEFOND ali enakovredno, kot zaščita toplotne izolacije cokla fasade pod terenom
 </t>
  </si>
  <si>
    <t>Nabava, dobava in raztiranje zemlje kot podlaga za zatravitev v debelini cca 20 cm</t>
  </si>
  <si>
    <t>Sejanje travnega semena, zaščita posejanih površin in vzdrževanje do prve košnje</t>
  </si>
  <si>
    <t>Nabava, transport in vgradnja kammitega nasipnega materiala (tampon 1) vključno z utrjevanjem v plasteh 25-30 cm</t>
  </si>
  <si>
    <t>UTRJENE POVRŠINE</t>
  </si>
  <si>
    <t xml:space="preserve">Nabava, transport in vgradnja kammitega nasipnega materiala (tampon 1) vključno z utrjevanjem v plasteh 25-30 cm na mestih izkopa. </t>
  </si>
  <si>
    <t>Dodatek za dobavo, postavitev, najem in demontažo tipske premostitvene grede, izdelane iz cevi fasadnega odra, kot premostitev nad streho, dolžina do 10 m. V ceno vključiti tudi manjše odkrivanje strehe za potrebe montaže fasadnega odra in kasnejše ponovno pokrivanje</t>
  </si>
  <si>
    <t xml:space="preserve">Dobava, postavitev, najem in demontaža lahkega fasadnega odra, vključno s predhodno zaščito površin na mestih postavitve, namestitvijo zaščitnega platna na vertikalnih površinah.
</t>
  </si>
  <si>
    <t xml:space="preserve"> </t>
  </si>
  <si>
    <t xml:space="preserve">VV1
Dimenzije okna: 110 x 210 cm
Prag: nizek alu prag 2 cm 
Odpiranje: enokrilna vrata s stranskim razširitvenim profilom
Okvir: PVC okvir v beli barvi, vgradnja po metodi RAL. Barvo in izgled potrdi projektant! 
Vratno krilo: PVC polno krilo, gumijasto tesnilo, v beli barvi. Barvo in izgled potrdi projektant! Toplotna prehodnost vrat mora ustrezati Ud &lt; 1,3 W/m²K.
Kljuke in ključavnice: inox kljuka z deljenim ščitom, matiran izgled, cilindrična ključavnica s sistemskim ključem. Kljuko potrdi projektant!
Okovje: nerjaveče inox, matiran izgled, 4x nasadilo na vratno krilo
</t>
  </si>
  <si>
    <t xml:space="preserve">Kompletna izdelava, dobava in montaža visečih žlebov kvadratne oblike z vsemi preddeli, dobavo in pritrjevanjem pločevinastih kljuk in ostalimi pomožnimi deli. Vključno z vsemi fazonskimi komadi, sidri in pritrdilnim materialom. 
Pločevina: vročecinkano in barvano, debeline 0,55 mm
</t>
  </si>
  <si>
    <t>►Presek žleba: 12 x 12 cm - žlebovi na strehi (mansarda)</t>
  </si>
  <si>
    <t xml:space="preserve">Razna manjša slikopleskarska dela ter pomoč inštalaterjem in obrtnikom.
</t>
  </si>
  <si>
    <t>KV elektro</t>
  </si>
  <si>
    <t>dodatek za material 40%</t>
  </si>
  <si>
    <t>►ostalo..</t>
  </si>
  <si>
    <t xml:space="preserve">Izdelava, dobava in montaža konstrukcijskega lesa (lege, špirovci,...). Postavka vključuje, krojenje elementov na licu mesta, vezni in pritrdilni material, začasna podpiranja, delo na višini, antiinsekticijski premaz.
►špirovec 8 x 12 cm ( na osni razdaliji 1 m )
►lesena lega 18 x 18 cm 
►lesena lega 20 x 24 cm 
</t>
  </si>
  <si>
    <t xml:space="preserve">Dobava in montaža lesene podkonstrukcije iz letvami 3/5 cm, vključno z vsem veznim in pritrdilnim materialom..
</t>
  </si>
  <si>
    <t>Dobava in polaganje novih kulir plošč dim. 50 x 50 cm debeline 5 cm, na mestu travnatih površin.</t>
  </si>
  <si>
    <t>►Pločevina razvite širine do 40 cm  - obdelava ob obstoječih kupolah, dimniku</t>
  </si>
  <si>
    <t xml:space="preserve">Dobava in vgrajevanje zunanjih okenskih vročecinkanih polic pri mansardnih oknih, police prašno barvane v barvi po izboru projektanta z dvojnim zgibom na vsakih cca. 25 cm. Police izdelane iz 0,55 mm pločevine in razvite širine cca 33 cm. Obračun po površini. </t>
  </si>
  <si>
    <t>Dobava, polaganje in mehansko pritrjevanje strešne folije kot na primer Sarnafil TS 77-20 (Debeline 2.0 mm) folije  vključno s pritrjevanjem in vsemi potrebnimi obrobami, preboji, odtoki,  vključujoč tipske kaširane pločevine proizvajalca strešne folije v barvi ostale pločevinaste fasade. Izvedba strehe po tipskih detajlih proizvajalca strešne folije. Obračun po razviti površini.</t>
  </si>
  <si>
    <t xml:space="preserve">Odstranitev kleparskih obrob na stiku fasade in obstoječih streh oz. nadstreškov, razvite širine do cca. 60 cm  vključno z odvozom na trajno deponijo. </t>
  </si>
  <si>
    <t xml:space="preserve">Demontaža table nad vhodom v objekt dim. cca. 1,5 m x 3,5 m (montaža na nadstrešku nad vhodom), vključno s predelavo in ponovno montažo po sanaciji fasade. </t>
  </si>
  <si>
    <t>Obdelava plinobetonske stene. Postavka vsebuje: 
- cementno lepilo
- fasadna PVC mrežica
- cementno lepilo</t>
  </si>
  <si>
    <r>
      <t>m</t>
    </r>
    <r>
      <rPr>
        <vertAlign val="superscript"/>
        <sz val="10"/>
        <rFont val="Arial Narrow"/>
        <family val="2"/>
        <charset val="238"/>
      </rPr>
      <t>3</t>
    </r>
  </si>
  <si>
    <t>Dobava in polaganje armaturne mreže za tlake pocinkana žica preseka 2 mm, okenca 50 x 50 mm.</t>
  </si>
  <si>
    <t>KV ključavničarska dela</t>
  </si>
  <si>
    <t>30 % material</t>
  </si>
  <si>
    <t>Razne predelave obstoječih kovinskih podkonstrukcij za potrebe vgradnje nove strešne kritine.</t>
  </si>
  <si>
    <t>Dobava in polaganje paroprepustne folije kot npr. Homeseal LDS 100 ali enakovredno</t>
  </si>
  <si>
    <t xml:space="preserve">Dobava in vgradnja XPS debeline 10 cm na strehi nad vhodom v objekt. </t>
  </si>
  <si>
    <t>Dobava in polaganje bitumenskega traka s posipom z npr. IZOELAST REFLEX P5 ali enakovredno..</t>
  </si>
  <si>
    <t>Projektantski nadzor v času gradnje.</t>
  </si>
  <si>
    <t xml:space="preserve">Izdelava podkonstrukcije za izvedbo podkonstrukcije atik na strehi S3 (detajl D6). Postavka vsebuje:
- letev 5x10 cm, za izvedbo čvrstega spoja OSB plošč na zunanjem robu atike. Poraba 1m letve na 1m izvedbe podkosntrukcije
- OSB3 plošča horizontalno (vrh atike), debeline 25 mm, širine cca 12 cm, ki se pritrjuje na zgoraj navedo podkonstrukcijo. Poraba OSB plošče na tekoči meter izvedbe podkonstrukcije znaša 0,12 m2.
- odkapni profil iz vročecinkane in barvane pločevine, debeline 0,55 mm. Odkapni profil razvite dolžine cca 70 cm. Poraba materiala 1 m profila na 1m izvedbe podkonstrukcije
- ves potrebni pritrdilni in vezni material
</t>
  </si>
  <si>
    <t>Nabava, dobava in izdelava vertikalne hidroizolacije temeljega podstavka, v višini 100 cm, v sestavi:
-  1x hladni premaz : Nanos hladnega bitumenskega premaza (npr. IBITOL) na suho in brezprašno površino, poraba 0,3 l/m2, sušenje premaza 24 ur,
- 1x  hidroizolacija brez posipa IZOELAST P4  PLUS +, popolno privariti s podlago</t>
  </si>
  <si>
    <t xml:space="preserve">Dobava in polaganje paroprepustne folije kot npr. Homeseal LDS 100 ali enakovredno (nadstešek)
</t>
  </si>
  <si>
    <r>
      <t>Dobava in polaganje parne zapore kot npr.</t>
    </r>
    <r>
      <rPr>
        <sz val="10"/>
        <color rgb="FFFF0000"/>
        <rFont val="Arial Narrow"/>
        <family val="2"/>
        <charset val="238"/>
      </rPr>
      <t xml:space="preserve"> </t>
    </r>
    <r>
      <rPr>
        <sz val="10"/>
        <rFont val="Arial Narrow"/>
        <family val="2"/>
        <charset val="238"/>
      </rPr>
      <t>Sarnavap 2000 ali</t>
    </r>
    <r>
      <rPr>
        <sz val="10"/>
        <color theme="1"/>
        <rFont val="Arial Narrow"/>
        <family val="2"/>
        <charset val="238"/>
      </rPr>
      <t xml:space="preserve"> enakovredno. Parna zapora lepljena na površino. Obračun po razviti površini. </t>
    </r>
  </si>
  <si>
    <t xml:space="preserve">Izdelava servisne steze na podstrešjih. Podstavka vsebuje:
- izdelava lesene podkonstrukcije za podpiranje lesenih plohov. Lesena podkonstrukcija za podpiranje do višine 35 cm od strešne plošče. Podpiranje lesenih plohov na vsake 1,5 m
- izdelava, dobava in montaža servisne steze iz lesenih plohov preseka 5x20 cm. Servisna steza širine 60 cm
- ves potrebni pritrdilni in vezni material
</t>
  </si>
  <si>
    <r>
      <t xml:space="preserve">Dobava in polaganje strešne kritine ( kot npr. BRUCHA PURE ECO-Dach 57, debeline panela 15 mm ali enakovredno) z antikondenčnim obrizgom, v eni od standardnih barv proizvajalca, vključno z tesnilnim trakom na preklopu, polaganje na obstoječo jekleno podkonstrukcijo eventuelno prerazporeditvijo letev, z vijačenjem po navodilih proizvajalca, v ceno upoštevati vse elemente kritine, ki so potrebni za garancijo in niso posebej navedeni v popisu krovskih del (rezanje, nerjaveči vijaki, zaključna kapna letev, sponke, nerjaveča žica, ter vsi ostali fazonski komadi ipd....), vključno z vsemi potrebnimi vertikalnimi in horizontalnimi transporti in pomožnimi deli, vsemi preboji.
Profil zunaj: trapezna pločevina
Kritina se polaga na obstoječo jekleno podkonstrukcijo 
</t>
    </r>
    <r>
      <rPr>
        <sz val="10"/>
        <rFont val="Arial Narrow"/>
        <family val="2"/>
        <charset val="238"/>
      </rPr>
      <t>*obračun po površini</t>
    </r>
    <r>
      <rPr>
        <sz val="10"/>
        <color theme="1"/>
        <rFont val="Arial Narrow"/>
        <family val="2"/>
        <charset val="238"/>
      </rPr>
      <t xml:space="preserve">
</t>
    </r>
  </si>
  <si>
    <t>►streha S3</t>
  </si>
  <si>
    <t>►Presek žleba: 12 x 12 cm - žlebovi na strehi S3</t>
  </si>
  <si>
    <r>
      <rPr>
        <sz val="10"/>
        <rFont val="Arial Narrow"/>
        <family val="2"/>
        <charset val="238"/>
      </rPr>
      <t>Dobava in vgradnja toplotne izolacije na vertikalnih zunanjih stenah (na notranji strani) mansarde s ploščami iz mineralne volne debeline 8 cm ( λ = 0,035 W/mK) kot npr. MINERAL PLUS EXT 035 ali enakovredno. 
• pritrjevanje nove TI z pritrjevali po navodilih proizvajalca fasade (št in dolžina) (TI plošče morajo biti sidrane s sidri v nosilno podlago v dolžini min 6 cm.</t>
    </r>
    <r>
      <rPr>
        <sz val="10"/>
        <color rgb="FFFF0000"/>
        <rFont val="Arial Narrow"/>
        <family val="2"/>
        <charset val="238"/>
      </rPr>
      <t xml:space="preserve">
</t>
    </r>
  </si>
  <si>
    <t xml:space="preserve">Dobava in vgradnja vročecinkane prašno barvane v barvi po izboru projektanta z dvojnim zgibom na vsakih cca. 25 cm (okoli zidov in stropovi frčad) iz 0,55 mm pločevine in razvite širine cca 33 cm. Obračun po površini. </t>
  </si>
  <si>
    <t xml:space="preserve">Rezanje obstoječe ograje na balkonih, krajšanje treh okroglih cevi cca. fi 70 mm in z rezanjem ene vmesne palice fi 15 mm, vključno z novim pritrdilnim materialom, manjšimi popravili ter barvanjem ograje. </t>
  </si>
  <si>
    <t xml:space="preserve">Rezanje obstoječe ograje na južnem stopnišču, krajšanje treh okroglih cevi cca. fi 70 mm in z rezanjem ene vmesne palice fi 15 mm, vključno z novim pritrdilnim materialom, manjšimi popravili ter barvanjem ograje. </t>
  </si>
  <si>
    <t xml:space="preserve">Demontaža dela obstoječe zelene mrežaste ograje višine cca. 2,5 m v dolžini cca. 17 m in stebričkov med objektom in igriščem, na mestu kjer se bo vgradila toplotna izolacija, vključno s hrambo na začasni deponiji in ponovno montažo po sanaciji. </t>
  </si>
  <si>
    <r>
      <t>m</t>
    </r>
    <r>
      <rPr>
        <vertAlign val="superscript"/>
        <sz val="10"/>
        <color theme="1"/>
        <rFont val="Arial Narrow"/>
        <family val="2"/>
        <charset val="238"/>
      </rPr>
      <t>2</t>
    </r>
  </si>
  <si>
    <t xml:space="preserve">Demontaža obstoječega stebrička fi 100 mm, krajšanje mrežne ograje (pri tekalni stezi),vključno z  prestavitivijo stebrička in novim pritrdilnim materialom, manjšimi popravili ter barvanjem ograje. </t>
  </si>
  <si>
    <t>Demontaža obstoječe zelene mrežaste ograje z vrati višine cca. 1,5 m na južnem delu telovadnice in kovinskih stebričkov (cca. 70 x 70 mm), vključno s predelavo, manjšimi popravili ograje in novim pritrdilnim materialom ter barvanjem ograje.</t>
  </si>
  <si>
    <t xml:space="preserve">Izdelava, dobava in montaža obrobe iz kaširane pločevine, v barvi po izboru projektanta, vključno z vsem pritrdilnim materialom, pomožnimi deli in transportom. </t>
  </si>
  <si>
    <t xml:space="preserve">Odstranitev obstoječih kamnitih polic pri mansardnih oknih (police debeline cca. 5 cm), vključno z odvozom na trajno deponijo. </t>
  </si>
  <si>
    <t xml:space="preserve">Odstranitev trapezne pločevine s streh nad vhodi, vključno z vsemi pločevinastimi obrobami, žlotami, žlebovi, skritimi žlebovi, zaključki, snegobrani, zračniki in, prezračevalnimi kanali, antenami in ostalimi kleparskimi izdelki na strehi ter vključno s prenosi, nalaganjem na kamion in odvozom na registrirano komunalno deponijo s pridobitvijo evidenčnega lista.
</t>
  </si>
  <si>
    <t xml:space="preserve">O19
1-DELNO OKNO
Dimenzije okna: 50 x 150 cm
Okvir: PVC okvir, v beli barvi po izboru projektanta, vgradnja po sistemu RAL, vgradnja 3 cm XPS po obodu. 
Zasteklitev: termoizolacijsko (troslojna zasteklitev), vključno z mat nalepko
Odpiranje: 1x dvoosno odpiranje
Pololive: po izboru projektanta
IZGLED IN IZVEDBA PO SHEMI
</t>
  </si>
  <si>
    <t>24.</t>
  </si>
  <si>
    <t>Dobava in vgradnja linijskega požiralnika iz polimernega betona z zaščitnim robom iz litega železa kot npr. Aco Multiline V150 ali enakovredno. Razred obremenitve A15 do E600kN. Vgrajen padec 0,5%, dolžina 1000 mm, svetla širina 150 mm, gradbena širina 185 mm. Gradbena višina kanalete s padcem 210 - 260 mm. Vgradnja po navodilih dobavitelja.</t>
  </si>
  <si>
    <t xml:space="preserve">Demontaža obstoječega peskolova na mestu kulir plošč in dobava ter montaža novega betonskega peskolova fi40 cm. Postavka vsebuje:
 - ročni izkop jarka, globine do 1m, cca 1m'3 materiala ter odvoz izkopa in starega peskolova na komunalno deponijo in plačilo komunalne takse
 - izdelavo posteljice iz betona
 - izdelava novega preboja v steni peskolova in izvedba priključka odtočne cevi na eni strani ter izvedba iztoka na drugi strani
 - zasip jarka z izkopanim materialom z utrjevanjem
 - montaža novega LTŽ pokrova 40x40 cm v nivo kulir plošč
</t>
  </si>
  <si>
    <t xml:space="preserve">Demontaža obstoječega jaška v produ in dobava ter montaža novega betonskega jaška fi60 cm. Postavka vsebuje:
 - odstranitev nasutega proda na površini cca 1,5m'2 okrog jaška 
 - ročni izkop jarka, globine do 1m, cca 1m'3 materiala ter odvoz izkopa in starega peskolova na komunalno deponijo in plačilo komunalne takse
 - izdelavo posteljice iz betona
 - izdelava novega preboja v steni jaška in izvedba priključka kabelske kanalizacije
 - zasip jarka z izkopanim materialom z utrjevanjem
 - montaža novega betonskega pokrova 60x60 cm v nivo terena
</t>
  </si>
  <si>
    <t xml:space="preserve">Demontaža obstoječega peskolova v asfaltu in dobava ter montaža novega betonskega peskolova fi40 cm (rušenje asfalta zajeto v drugi postavki). Postavka vsebuje:
 - ročni izkop jarka, globine do 1m, cca 1m'3 materiala ter odvoz izkopa in starega peskolova na komunalno deponijo in plačilo komunalne takse
 - izdelavo posteljice iz betona
 - izdelava novega preboja v steni peskolova in izvedba priključka odtočne cevi na eni strani ter izvedba iztoka na drugi strani
 - zasip jarka z izkopanim materialom z utrjevanjem
 - montaža novega LTŽ pokrova 40x40 cm v nivo asfalta
</t>
  </si>
  <si>
    <t>PRIPRAVA OKENSKIH ŠPALET</t>
  </si>
  <si>
    <t>►DN 110 mm - SN 8</t>
  </si>
  <si>
    <t>►DN 160 mm - SN 8</t>
  </si>
  <si>
    <t>►DN 200 mm - SN 8</t>
  </si>
  <si>
    <t xml:space="preserve">Izdelava toplotne izolacijske fasade na okenskih špaletah, kjer se menjuje stavbno pohištvo ,špalete širine do 40 cm, kot na primer sistem BAUMIT STAR XPS ali enakvoredno
• lepilo za izolacijske plošče: BAUMIT StarContact White
• Izolacija: XPS v debelini 3 do 5 cm, λ = 0,035 W/mK
• Armirni sloj: BAUMIT PowerContact
• Armaturna mrežica: BAUMIT StarTrex
• Osnovni premaz: BAUMIT UniPrimer
• Zaključni sloj: SILIKONSKI omet
• pri obračunu špalet, se izjemoma upošteva način obračuna po sistemu dejanskih izmerjenih površin brez upoštevanja faktorjev, ki jih sicer predpisuje Obrtna zbornica Slovenije. V obračunu se upošteva širina špalete od okenskega okvirja do vogala čelne fasadne površine.
►stranske in zgornje špalete pri novih oknih
</t>
  </si>
  <si>
    <t xml:space="preserve">Izdelava toplotne izolacijske fasade na okenskih špaletah, kjer se stavbno pohištvo ne menja,špalete širine do 35 cm, kot na primer sistem BAUMIT STAR XPS ali enakvoredno
• lepilo za izolacijske plošče: BAUMIT StarContact White
• Izolacija: XPS v debelini 3 do 5 cm, λ = 0,035 W/mK
• Armirni sloj: BAUMIT PowerContact
• Armaturna mrežica: BAUMIT StarTrex
• Osnovni premaz: BAUMIT UniPrimer
• Zaključni sloj: SILIKONSKI omet
• pri obračunu špalet, se izjemoma upošteva način obračuna po sistemu dejanskih izmerjenih površin brez upoštevanja faktorjev, ki jih sicer predpisuje Obrtna zbornica Slovenije. V obračunu se upošteva širina špalete od okenskega okvirja do vogala čelne fasadne površine.
►stranske in zgornje špalete pri obstoječih oknih
</t>
  </si>
  <si>
    <t xml:space="preserve">Izdelava toplotne izolacijske fasade na vertikalnih stenah.
Vgrajevanje po fasadnem sistemu ko npr. BAUMIT STAR MINERAL ali enakovredno:
• lepilo za izolacijske plošče: BAUMIT StarContact White
• Izolacija: plošče iz mineralne volne debeline 16 cm 
  λ = 0,035 W/mK
• pritrjevanje nove TI z pritrjevali po navodilih proizvajalca fasade (št in dolžina) (TI plošče morajo biti sidrane s sidri v nosilno podlago v dolžini min 6cm.
• Armirni sloj: BAUMIT PowerContact
• Armaturna mrežica: BAUMIT StarTrex
• Osnovni premaz: BAUMIT UniPrimer
• Zaključni sloj: SILIKONSKI omet
</t>
  </si>
  <si>
    <t xml:space="preserve">Izdelava toplotne izolacijske fasade na konstrukcijah, ki v ovoju objekta predstavljajo toplotne mostove (venci, napušči, balkoni, ipd.).  Vgrajevanje po fasadnem sistemu ko npr. BAUMIT STAR MINERAL ali enakovredno:
• lepilo za izolacijske plošče: BAUMIT StarContact White
• Izolacija: plošče iz mineralne volne debeline 6 cm 
  λ = 0,035 W/mK
• pritrjevanje nove TI z pritrjevali po navodilih proizvajalca fasade (št in dolžina) (TI plošče morajo biti sidrane s sidri v nosilno podlago v dolžini min 6 cm.
• Armirni sloj: BAUMIT PowerContact
• Armaturna mrežica: BAUMIT StarTrex
• Osnovni premaz: BAUMIT UniPrimer
• Zaključni sloj: SILIKONSKI omet
</t>
  </si>
  <si>
    <t xml:space="preserve">Izdelava toplotne izolacijske fasade na okenskih špaletah, kjer se zamenja stavbno pohištvo,špalete širine do 40 cm, kot na primer sistem BAUMIT STAR XPS ali enakvoredno
• lepilo za izolacijske plošče: BAUMIT StarContact White
• Izolacija: XPS v debelini 3 do 5 cm, λ = 0,035 W/mK
• priprava površine za vgradnjo okenskih polic
• pri obračunu špalet, se izjemoma upošteva način obračuna po sistemu dejanskih izmerjenih površin brez upoštevanja faktorjev, ki jih sicer predpisuje Obrtna zbornica Slovenije. V obračunu se upošteva širina špalete od okenskega okvirja do vogala čelne fasadne površine.
►podpolična špaleta pri novih oknih
</t>
  </si>
  <si>
    <t xml:space="preserve">Izdelava toplotne izolacijske fasade na okenskih špaletah, kjer se stavbno pohištvo ne menja, špalete širine do 35 cm, kot na primer sistem BAUMIT STAR XPS ali enakvoredno
• lepilo za izolacijske plošče: BAUMIT StarContact White
• Izolacija: XPS v debelini 3 do 5 cm, λ = 0,035 W/mK
• priprava površine za vgradnjo okenskih polic
• pri obračunu špalet, se izjemoma upošteva način obračuna po sistemu dejanskih izmerjenih površin brez upoštevanja faktorjev, ki jih sicer predpisuje Obrtna zbornica Slovenije. V obračunu se upošteva širina špalete od okenskega okvirja do vogala čelne fasadne površine.
►podpolična špaleta pri obstoječih oknih
</t>
  </si>
  <si>
    <t xml:space="preserve">Izdelava (rušenje) podpoličnega dela zidu za izvedbo toplotne izolacije pod zunanjo okensko polico pri oknih, ki se ne menjajo.
 Postavka vsebuje:
- odstranitev obstoječe ALU police
- izvedba horizonalne zareze v zunanji fasadni zid z diamantno rezalko globine do cca 25 cm, cca 4 cm nižje od odstranjene okenske police
- strojno odbijanje odrezanega kosa fasadnega zidu preseka 20x4 cm
-zidarska izravnava površine izreza kot priprava za kasnejšo montažo XPS plošče debeline 3-5 cm. (Montaža XPS plošče zajeta v postavki izdelava špalet).
►podpolična špaleta pri obstoječih oknih
</t>
  </si>
  <si>
    <t xml:space="preserve">Prenova parne kovinske cevi premera cca 50 cm (iz kotlovnice) zaradi vgradnje toplotne izolacije, dolžina cevi cca 5 m. Postavka vsebuje:
- demontaže cevi in deponiranje na deponiji izvajalca
- ponovna montaža in prilagodtitev cevi TI na fasadi vključno z novim veznim in pritrdilnim materialom na novo debelino toplotne izolacije
</t>
  </si>
  <si>
    <t>METERONA KANALIZACIJA</t>
  </si>
  <si>
    <t xml:space="preserve">Odstranitev kovinskega opaža na nadstrešku knjižnjice. Po izdelavi toplotne izolacije na fasadi, ponovna montaža opaža na nadstrešek s prilagoditvijo glede na novo vgrajeno izolacijo. </t>
  </si>
  <si>
    <t>Izdelava, dobava in montaža suhomontažne stenske obloge s kovinsko podkonstrukcijo kot npr. W623 ali enakovredno (na mestu špalet, inst. jaškov, ipd.)
- Podkonstrukcija iz C-profilov 
- Izolacijski sloj KI TI140W d = 50 mm, zasidran proti posedanju
- vključno z vsemi potrebnimi ojačitvami za pritrjevanje opreme
- Mavčne plošče GKB 2x 12,5 mm, skupaj 25 mm</t>
  </si>
  <si>
    <t>Demontaža obstoječega jaška v asfaltu in dobava ter montaža novega betonskega jaška fi60. Postavka vsebuje:
 - rezanje asfalta z diamantno brusilko, dolžine cca 5m
 - rušenje in odvoz asfalta na površini cca 1,5m'2
 - ročni izkop jarka, globine do 1m, cca 1m'3 materiala ter odvoz izkopa in starega peskolova na komunalno deponijo in plačilo komunalne takse
 - izdelavo posteljice iz betona
 - izdelava novega preboja v steni jaška in izvedba priključka kabelske kanalizacije
 - zasip jarka z izkopanim materialom z utrjevanjem
 - montaža novega LTŽ pokrova 60x60 cm v nivo asfalta
 - dobava in vgrajevanje asfalta, v debelini 6+3 cm, v površini cca 1,5m'2</t>
  </si>
  <si>
    <t xml:space="preserve">Izdelava drenaže ob fasadnih stenah. Postavka vsebuje:
►dobava in vgradnja betonske posteljice za drenažo PRESEKA 40 X 10 cm v naklonu
►dobavo in vgradnjo drenažne cevi fi 125, v naklonu 0,5 - 1%
► dobava in vgradnja drenažnega pranega rečnega peska (krogle) preseka od 32 do 70 mm, (zasip do kote 0,00)
► odvoz viška izkopanega materiala na komunalno deponijo s pridobitvijo evidenčnega lista.
</t>
  </si>
  <si>
    <t>Dobava in vgradnja linijskega požiralnika na mestu asfaltiranih površin (parkirišča), vključno s pripravo betonske podlage v debelini cca 15 cm, podložnim betonom C12/15, z obojestranskim polnim obbetoniranjem.</t>
  </si>
  <si>
    <t xml:space="preserve">Priprava gradbišča z vsemi potrebnimi deli, materiali in objekti (ureditev gradbišča, deponije, začasni objekti, gradbiščna tabla, opozorilni znaki, začasni elektro in vodovodni priključek, zagraditev gradbišča z mrežno ograjo, zagotovitev varnostnih in higiensko tehničnih pogojev - wc. Priprava gradbišča z vsemi potrebnimi deli, materiali in objekti (ureditev gradbišča, deponije, začasni objekti, gradbiščna tabla, opozorilni znaki, začasni elektro in vodovodni priključek, zagraditev gradbišča z ograjo, zagotovitev varnostnih in higiensko tehničnih pogojev - wc, z izdelavo zaščitnih prehodov pri glavnih vhodih z deskami in pvc folijo...…). V stroških pripravljalnih del mora izvajalec upoštevati tudi vse potrebne zaščitne odre in prilagajanje organizacije gradbišča dinamiki dela v objektu.
►celotno območje obdelave
</t>
  </si>
  <si>
    <t>Prestavilo obstoječega tipskega kontejnerja, kontejner dimeznije cca 10 x 4 x 2,5 m. Kontejner je potrebno za čas gradnje prestaviti na začasno deponijo in ga po končanih delih namestiti nazaj na prvotno lokacijo</t>
  </si>
  <si>
    <t>►PPT omarica dimenzij cca. 30 x 50 cm</t>
  </si>
  <si>
    <t>►elektro omarica dimenzij cca. 25 x 40 cm</t>
  </si>
  <si>
    <t>SKUPAJ STRELOVOD</t>
  </si>
  <si>
    <t>kos</t>
  </si>
  <si>
    <t>Izdelava projekta izvedenih del</t>
  </si>
  <si>
    <t>Ureditev obstoječe strelovodne instalacije</t>
  </si>
  <si>
    <t>STRELOVODNA INSTALACIJA</t>
  </si>
  <si>
    <t>ZAŠČITA PRED NEPOSREDNIM UDAROM STRELE -</t>
  </si>
  <si>
    <t xml:space="preserve">ZUNANJI SISTEM ZAŠČITE PRED STRELO - </t>
  </si>
  <si>
    <t>SKUPAJ PRENAPETOSTNA ZAŠČITA</t>
  </si>
  <si>
    <t>Drobni inštalacijski material potreben za montažo prenapetostnih odvodnikov</t>
  </si>
  <si>
    <t>DROBNI INŠTALACIJSKI MATERIAL</t>
  </si>
  <si>
    <t>ZAŠČITA PODATKOVNIH LINIJ</t>
  </si>
  <si>
    <t>PODRAZDELILEC</t>
  </si>
  <si>
    <t>GLAVNI RAZDELILEC</t>
  </si>
  <si>
    <t>PRIKLJUČNA MERILNA OMARA</t>
  </si>
  <si>
    <t>Strelovod</t>
  </si>
  <si>
    <t>Razsvetljava</t>
  </si>
  <si>
    <t xml:space="preserve">O17
1-DELNO OKNO
Dimenzije okna: 70 x 150 cm
Okvir: PVC okvir, v beli barvi po izboru projektanta, vgradnja po sistemu RAL, vgradnja 3 cm XPS po obodu. 
Zasteklitev: termoizolacijsko (troslojna zasteklitev), vključno z mat nalepko, skupna toplotna prehodnost okna Uw&lt;0,90 W/m²K ali boljša
Odpiranje: 1x dvoosno odpiranje
Pololive: po izboru projektanta
IZGLED IN IZVEDBA PO SHEMI
</t>
  </si>
  <si>
    <t xml:space="preserve">O18
1-DELNO OKNO
Dimenzije okna: 50 x 150 cm
Okvir: PVC okvir, v beli barvi po izboru projektanta, vgradnja po sistemu RAL, vgradnja 3 cm XPS po obodu. 
Zasteklitev: termoizolacijsko (troslojna zasteklitev), vključno z mat nalepko, skupna toplotna prehodnost okna Uw&lt;0,90 W/m²K ali boljša
Odpiranje: 1x dvoosno odpiranje
Pololive: po izboru projektanta
IZGLED IN IZVEDBA PO SHEMI
</t>
  </si>
  <si>
    <t xml:space="preserve">O20
1-DELNO OKNO
Dimenzije okna: 65 x 150 cm
Okvir: PVC okvir, v beli barvi po izboru projektanta, vgradnja po sistemu RAL, vgradnja 3 cm XPS po obodu. 
Zasteklitev: termoizolacijsko (troslojna zasteklitev), vključno z mat nalepko, skupna toplotna prehodnost okna Uw&lt;0,90 W/m²K ali boljša
Odpiranje: 1x dvoosno odpiranje
Pololive: po izboru projektanta
IZGLED IN IZVEDBA PO SHEMI
</t>
  </si>
  <si>
    <t xml:space="preserve">O30
1-DELNO OKNO
Dimenzije okna: 90 x 200 cm
Okvir: PVC okvir, v beli barvi po izboru projektanta, vgradnja po sistemu RAL, vgradnja 3 cm XPS po obodu. 
Zasteklitev: termoizolacijsko (troslojna zasteklitev), vključno z mat nalepko, skupna toplotna prehodnost okna Uw&lt;0,90 W/m²K ali boljša
Odpiranje: 1x dvoosno odpiranje, 1 x fiksno odpiranje
Pololive: po izboru projektanta
IZGLED IN IZVEDBA PO SHEMI
</t>
  </si>
  <si>
    <t xml:space="preserve">O31
1-DELNO OKNO
Dimenzije okna: 170 x 150 cm
Okvir: PVC okvir, v beli barvi po izboru projektanta, vgradnja po sistemu RAL, vgradnja 3 cm XPS po obodu. 
Zasteklitev: termoizolacijsko (troslojna zasteklitev), vključno z mat nalepko, skupna toplotna prehodnost okna Uw&lt;0,90 W/m²K ali boljša
Odpiranje: 2x dvoosno odpiranje
Pololive: po izboru projektanta
IZGLED IN IZVEDBA PO SHEMI
</t>
  </si>
  <si>
    <t>Vse skupaj brez DDV</t>
  </si>
  <si>
    <t>Izvedba pregleda, preskusov in meritev na celotni električni inštalaciji v objektu na površini cca 2.800 m2 zaradi izvedenega posega na inštalaciji in izdelava poročila</t>
  </si>
  <si>
    <t>Demontaža obstoječe svetilke, odklop svetilke od obstoječega kabla ter odvoz svetilke na deponijo, vključno z pridobitvijo potrdila  s strani pooblaščenega zbirnega centra.</t>
  </si>
  <si>
    <t>Montaža in priklop novih svetil, komplet z vsem potrebnim drobnim materialom</t>
  </si>
  <si>
    <t>Skupaj Svetila:</t>
  </si>
  <si>
    <t>Vgradni downlight kot npr. THORNeco AMY 150 DL LED 12W 4000K 1000lm LED driver BE fi 150mm IP20 220V A-A++ ali enakovredno</t>
  </si>
  <si>
    <t>S8A</t>
  </si>
  <si>
    <t>Stenska svetilka kot npr. THORNeco ELSA LED 12W 4000K 1200lm LED driver s stikalom BE 600mm IP44 220V A-A++  ali enakovredno</t>
  </si>
  <si>
    <t>S7A</t>
  </si>
  <si>
    <t>Nadgradna svetilka za osvetlitev table kot npr. SP534P LED50S/840 PSD PI5 SM2 L1410 ALU ali enakovredno</t>
  </si>
  <si>
    <t>S6A, S4C</t>
  </si>
  <si>
    <t xml:space="preserve">Vgradni panel LED kot npr. THORNeco ANNA LED 33W 4000K 3500lm LED driver BE Kvadratni 596x596mm IP44 220-240V IK02 A-A++   ali enakovredno  </t>
  </si>
  <si>
    <t>S5C</t>
  </si>
  <si>
    <t xml:space="preserve">Vgradni panel LED kot npr. THORNeco ANNA LED 33W 4000K 3500lm LED driver BE Kvadratni 596x596mm IP44 220-240V IK02 A-A++  ali enakovredno   </t>
  </si>
  <si>
    <t>S5B</t>
  </si>
  <si>
    <t>Vgradni panel LED kot npr. THORNeco ANNA LED 33W 4000K 3500lm LED driver BE Kvadratni 596x596mm IP44 220-240V IK02 A-A++  ali enakovredno    + nadgr. okvir</t>
  </si>
  <si>
    <t>S5A</t>
  </si>
  <si>
    <t>Plafonjera s senzorjem kot npr. THORNeco LARA LED 13W 4000K 1200lm LED driver BE Okrogel fi 300mm IP65 s senzorjem gibanja 220V IK08 ali enakovredno</t>
  </si>
  <si>
    <t>S4B</t>
  </si>
  <si>
    <t>Stropna/stenska plafonjera kot npr. THORNeco LARA LED 13W 4000K 1200lm LED driver BE Okrogel fi 300mm IP65 220V IK08 A-A++ ali enakovredno</t>
  </si>
  <si>
    <t>S4A</t>
  </si>
  <si>
    <t>S3B</t>
  </si>
  <si>
    <t>S3A</t>
  </si>
  <si>
    <t>Nadgradna LED svetilka kot npr. OMS CLASSIC 2M ML2 41W 4400lm 4000K ali enakovredno</t>
  </si>
  <si>
    <t>S2B</t>
  </si>
  <si>
    <t>S2A</t>
  </si>
  <si>
    <t>Nadgradna LED svetilka kot npr. THORN ECO JULIE 1500 LED IP65 6000lm 4000 K, IP65, 60W ali enakovredno</t>
  </si>
  <si>
    <t>S1B</t>
  </si>
  <si>
    <t>Nadgradna LED svetilka kot npr. OMS CLASSIC 2L ML2 51W 5500lm 4000K ali enakovredno</t>
  </si>
  <si>
    <t>S1A</t>
  </si>
  <si>
    <t>Vsa svetila morajo imeti enako barvo vgrajenih LED svetlobnih virov</t>
  </si>
  <si>
    <t>-</t>
  </si>
  <si>
    <t>V ceni svetilk morajo biti zajeti vsi napajalniki in ves montažni  in pritrdilni material</t>
  </si>
  <si>
    <t xml:space="preserve">Razsvetljava (dobava in montaža) </t>
  </si>
  <si>
    <t>€ skupaj</t>
  </si>
  <si>
    <t>€/EM</t>
  </si>
  <si>
    <t>EM</t>
  </si>
  <si>
    <t>Kol.</t>
  </si>
  <si>
    <t>Naziv</t>
  </si>
  <si>
    <t>Poz.</t>
  </si>
  <si>
    <t>V kolikor želi izvajalec vgraditi drugačno opremo kot je v popisu (zamenjava z enakovredno opremo), mora pred vgradnjo zamenjavo potrditi projektant, nadzornik in predstavnik investitorja</t>
  </si>
  <si>
    <t>V kolikor se ponuja drugačna (enakovredna) oprema, kot je v popisu je potrebno to v ponudbi jasno pripisati in navesti katera oprema je v ponudbi, sicer se smatra, da je ponujena oprema po popisu.</t>
  </si>
  <si>
    <t>Izvajalec na zahtevo investitorja, projektanta ali nadzora dostavi na vpogled vzorce predvidenih elementov pred vgradnjo v potrditev</t>
  </si>
  <si>
    <t>Naročnik si pridržuje pravico, da določenih del po svojem izboru ne izvede !</t>
  </si>
  <si>
    <t>Izvajalec je dolžan izvesti vsa dela, ki so prikazana bodisi s popisno postavko, risbo ali tekstualnim delom.</t>
  </si>
  <si>
    <t>Ves drobni in montažni material, doze, manjša nepredvidena dela, priklop,  ter stroški transporta morajo biti že zajeti v ceni materiala.</t>
  </si>
  <si>
    <t>Cena vsega materiala mora vsebovati dobavo in montažo.</t>
  </si>
  <si>
    <t>Opombe:</t>
  </si>
  <si>
    <t>3. Načrt s področja elektrotehnike</t>
  </si>
  <si>
    <t>NAČRT IN ŠTEVILČNA OZNAKA NAČRTA:</t>
  </si>
  <si>
    <t>CIK TREBNJE</t>
  </si>
  <si>
    <t>ENERGETSKA SANACIJA</t>
  </si>
  <si>
    <t>ZA ELEKTRIČNE INŠTALACIJE IN OPREMO</t>
  </si>
  <si>
    <t xml:space="preserve">Demontaža kovinske mreže s kletnega okna dim. 1,7 x 1 m na jugozahodni fasadi, ter odvoz na trajno deponijo, vključno z dobavo in montažo nove vročecinkane mreže za varovanje okna pred udarci. </t>
  </si>
  <si>
    <r>
      <t>Dobava in polaganje toplotne izolacije na hladnem podstrešju in manjši strehi (S3) kot npr. UNIFIT 035 ali enakovredno skupne debeline 25 cm.</t>
    </r>
    <r>
      <rPr>
        <sz val="10"/>
        <color rgb="FFFF0000"/>
        <rFont val="Arial Narrow"/>
        <family val="2"/>
        <charset val="238"/>
      </rPr>
      <t xml:space="preserve"> </t>
    </r>
    <r>
      <rPr>
        <sz val="10"/>
        <rFont val="Arial Narrow"/>
        <family val="2"/>
        <charset val="238"/>
      </rPr>
      <t>Obračun: po razviti površini</t>
    </r>
    <r>
      <rPr>
        <sz val="10"/>
        <color theme="1"/>
        <rFont val="Arial Narrow"/>
        <family val="2"/>
        <charset val="238"/>
      </rPr>
      <t xml:space="preserve">
</t>
    </r>
  </si>
  <si>
    <t>Izdelava fasade na 3 cm debele XPS plošče. Postavka vsebuje:
- dobava in montaža tipske vročecinkane pločevinaste konstrukcije
- dobava in montaža XPS plošč deb 3 cm
-nanos cementnega lepila, fasadne mrežice, cementnega lepila
- nanos emulzije
- izdelava zaključnega fasadnega silikonskega ometa v barvi po izboru naročnika ali projektanta.</t>
  </si>
  <si>
    <t>►Obroba razvite širine do 30 cm - izvedba atike na nadstreških (knjižnjica, telovadnica)</t>
  </si>
  <si>
    <t>►Pločevina razvite širine do 30 cm - stik med stmimi paneli</t>
  </si>
  <si>
    <t>►Pločevina razvite širine do 30 cm - stik položnega in strmega panela</t>
  </si>
  <si>
    <t>►Pločevina razvite širine do 20 cm - odkapna pločevina</t>
  </si>
  <si>
    <t>►Pločevina razvite širine do 30 cm - usmerjevalna pločevina</t>
  </si>
  <si>
    <t>►Obroba razvite širine do 30 cm - stik strehe in fasade (nadstreški in kotlovnica)</t>
  </si>
  <si>
    <r>
      <t>m</t>
    </r>
    <r>
      <rPr>
        <vertAlign val="superscript"/>
        <sz val="10"/>
        <color theme="1"/>
        <rFont val="Arial Narrow"/>
        <family val="2"/>
        <charset val="238"/>
      </rPr>
      <t>3</t>
    </r>
  </si>
  <si>
    <r>
      <t>Izdelava novega</t>
    </r>
    <r>
      <rPr>
        <sz val="10"/>
        <color rgb="FFFF0000"/>
        <rFont val="Arial Narrow"/>
        <family val="2"/>
        <charset val="238"/>
      </rPr>
      <t xml:space="preserve">  </t>
    </r>
    <r>
      <rPr>
        <sz val="10"/>
        <rFont val="Arial Narrow"/>
        <family val="2"/>
        <charset val="238"/>
      </rPr>
      <t xml:space="preserve">cemetnega ometa, po sistemu kot npr. Baumit ali enakovredno, v debelini do cca 2 cm, vključno z vročecinkanimi vogalniki
► obračun po kontaktni površini izvedenega ometa
► v površini ometa upoštevati obdelavo šplalet
► obračun po neto izvedeni površini ometa
</t>
    </r>
  </si>
  <si>
    <t>Dobava in montaža novih inox vratc omaric različnih dimenzij z okvirjem za v TI fasado (odmik cca 16cm) za prekrivanje obstoječih PTT in elektro omar:</t>
  </si>
  <si>
    <t>UP-017/2019</t>
  </si>
  <si>
    <t xml:space="preserve">Izdelava PID dokumentacije </t>
  </si>
  <si>
    <t>►Pločevina razvite širine do 40 cm - stik fasade in strehe (telovadnica, stanovanje)</t>
  </si>
  <si>
    <t>Predelava zunanjih žaluzij (ožanje žaluzij zaradi vgradnje TI fasade). Postavka vsebuje:
- demontaža obstoječih žaluzij
- predelava/krajšanje žaluzij za potrebe vgradnje toplotne izolacije špalet do cca 10 cm (krajšanje lamel in maske, predelava vodil)
- servisiranje obstoječih pogon žaluzij in manjša popravila, zamenjava poškodovanih lamel ipd. 
- visokotlačno čiščenje žaluzij
- ponovna montaža žaluzij</t>
  </si>
  <si>
    <t xml:space="preserve">Dobava in montaža novega vročecinkanega in prašnobarvanega napisa ''CIK'' in logotipa na streho z vsem pritrdilnim materialom:
►3 črke ''CIK'' višine cca. 100 cm, širina vsake črke cca. 40 cm
►logotip CIK dimenzij cca. 100 x 100 cm </t>
  </si>
  <si>
    <t xml:space="preserve">Demontaža, krajšanje, peskanje, vročecinkanje in ponovna montaža pohodnih rešetk dim. cca 0,5 x 1,5 m s ponovno montažo po zaključenih fasaderskih delih z vsem potrebnim pritrdilnim materialom - montaža vročecinkanega kotnika 50 x 50 mm dolžine 1,5 m </t>
  </si>
  <si>
    <r>
      <t xml:space="preserve">Strojno rušenje </t>
    </r>
    <r>
      <rPr>
        <sz val="10"/>
        <rFont val="Arial Narrow"/>
        <family val="2"/>
        <charset val="238"/>
      </rPr>
      <t xml:space="preserve">opečnega </t>
    </r>
    <r>
      <rPr>
        <sz val="10"/>
        <color theme="1"/>
        <rFont val="Arial Narrow"/>
        <family val="2"/>
        <charset val="238"/>
      </rPr>
      <t>nenosilnega zidu debeline do 15 cm (na mestu sanitarij - zidovi z luknjami) vključno z nalaganjem in odvozom na trajno deponijo.</t>
    </r>
    <r>
      <rPr>
        <b/>
        <sz val="10"/>
        <color theme="1"/>
        <rFont val="Arial Narrow"/>
        <family val="2"/>
        <charset val="238"/>
      </rPr>
      <t xml:space="preserve"> Predhodno preveriti ali je zid nosilen.</t>
    </r>
  </si>
  <si>
    <r>
      <t xml:space="preserve">Vodno diamantno rezanje opečatega zidu (na mestu sanitarij - zidovi z luknjami) debeline do 15 cm, vključno z odvozom ostankov na trajno deponijo. </t>
    </r>
    <r>
      <rPr>
        <b/>
        <sz val="10"/>
        <rFont val="Arial Narrow"/>
        <family val="2"/>
        <charset val="238"/>
      </rPr>
      <t>Predhodno preveriti ali je zid nosilen.</t>
    </r>
  </si>
  <si>
    <t xml:space="preserve">Strojno rušenje AB betona. V količini upoštevane manjše kolčine odstranitve betona.. </t>
  </si>
  <si>
    <t>Odstranitev prhlega ometa z odvozom na komunalno deponijo..</t>
  </si>
  <si>
    <t>Dobava in vgradnja zbiralnika (peskolov) iz polimernega betona z zaščitnim robom iz litega železa kot npr. Aco Multiline V150 ali enakovredno. Razred obremenitve A15 do E600kN. Enodelen, dolžina 500 mm, svetla širina 150 mm, gradbena širina 185 mm, gradbena višina 610 mm. Iztok s tesnilom DN200, vedro za umazanijo. Vgradnja po navodilih dobavitelja.</t>
  </si>
  <si>
    <t>Pazljiva demontaža obstoječih zunanjih enot split sistemov (vključno s kovinskimi mrežami), dobava in montaža nove tipske konzole, ki bo omogočala ponovno montažo na ravnino nove fasade, montaža z eventualnim podaljševanjem kablov in cevi, ureditvijo odvoda kondenza (podometno) ter ponovno priključitvijo in ponovno vzpostavitvijo delovanja. V času sanacije zagotoviti začasno vzpostavitev delovanja.</t>
  </si>
  <si>
    <t>Kompletna  demontaža in odstranitev obstoječe pločevinaste kritine (trimo sendvič, debeline cca 70 mm), vključno z vsemi pločevinastimi obrobami, žlotami, žlebovi, skritimi žlebovi, zaključki, snegobrani, zračniki in, prezračevalnimi kanali, antenami in ostalimi kleparskimi izdelki na strehi ter vključno s prenosi, nalaganjem na kamion in odvozom na registrirano komunalno deponijo s pridobitvijo evidenčnega lista.
Obračun po kvadratnem metru razvite površrine strehe</t>
  </si>
  <si>
    <t>Izdelava, dobava in montaža suhomontažne stenske obloge s kovinsko podkonstrukcijo kot npr. W623 ali enakovredno (na mestu špalet, inst. jaškov, ipd.)
- Podkonstrukcija iz C-profilov 
- vključno z vsemi potrebnimi ojačitvami za pritrjevanje opreme
- Mavčne plošče GKB 2x 12,5 mm, skupaj 25 mm</t>
  </si>
  <si>
    <t>Dobava in vgrajevanje OSB plošče, debeline 25 mm, vključno z vsem potrebnim pritrdilnim in veznim materialom - plošče na utor in pero</t>
  </si>
  <si>
    <t>►Pločevina razvite širine do 60 cm - dvignjeno sleme</t>
  </si>
  <si>
    <t>Dobava in montaža novega zunanjega LED reflektorja, nabavne vrednosti do 150 €, vključno s potrebnim podaljšanjem el vodov ter vsem pritrdilnim materialom in vzpostavitvijo funkcije</t>
  </si>
  <si>
    <t>Elektro nadzor za razsvetljavo</t>
  </si>
  <si>
    <t>Dobava in razgrinjanje peska granulacije 0-4 mm , v debelini cca 15 cm, kot podlaga za polaganje kulir plošč</t>
  </si>
  <si>
    <t>Začasna odstranitev obstoječih kulir plošč velikosti  do cca. 50 x 50 , deb. cca 5 cm in vmesnih granitnih trakov širine cca. 15 cm, ki se nahajajo ob fasadnih stenah vključno z hrabmo na začasni deponiji in ponovno montažo po sanaciji fasade.</t>
  </si>
  <si>
    <t>6.1</t>
  </si>
  <si>
    <t>6.2</t>
  </si>
  <si>
    <t>14.2</t>
  </si>
  <si>
    <t>15.</t>
  </si>
  <si>
    <t>16.</t>
  </si>
  <si>
    <t>17.</t>
  </si>
  <si>
    <t>18.</t>
  </si>
  <si>
    <t>19.</t>
  </si>
  <si>
    <t>20.</t>
  </si>
  <si>
    <t>21.</t>
  </si>
  <si>
    <t>22.</t>
  </si>
  <si>
    <t>23.</t>
  </si>
  <si>
    <t>27.</t>
  </si>
  <si>
    <t>35.</t>
  </si>
  <si>
    <t>36.</t>
  </si>
  <si>
    <t>37.</t>
  </si>
  <si>
    <t>38.</t>
  </si>
  <si>
    <t>39.</t>
  </si>
  <si>
    <t>40.</t>
  </si>
  <si>
    <t>Rezanje asfalta do debeline 10 cm, za potrebe vgrajevanje valjanja in kasnejše zalivanje odprtine z dvokomponentno maso iz bitumna</t>
  </si>
  <si>
    <t>7.1</t>
  </si>
  <si>
    <t>7.2</t>
  </si>
  <si>
    <t>7.3</t>
  </si>
  <si>
    <t>14.1</t>
  </si>
  <si>
    <t>41.</t>
  </si>
  <si>
    <t>42.</t>
  </si>
  <si>
    <t>17.1</t>
  </si>
  <si>
    <t>17.2</t>
  </si>
  <si>
    <t>Izdelava, dobava in montaža suhomontažne stropne obloge s kovinsko podkonstrukcijo kot npr. D112 ali enakovredno 
- podkonstrukcija iz C-profilov 
- vključno z vsemi potrebnimi ojačitvami za pritrjevanje opreme
- Mavčne plošče GKB 2x 12,5 mm, skupaj 25 mm</t>
  </si>
  <si>
    <t>1.1</t>
  </si>
  <si>
    <t>1.2</t>
  </si>
  <si>
    <t>3.1</t>
  </si>
  <si>
    <t>3.2</t>
  </si>
  <si>
    <t>3.3</t>
  </si>
  <si>
    <t xml:space="preserve"> 18.1</t>
  </si>
  <si>
    <t xml:space="preserve"> 18.2</t>
  </si>
  <si>
    <t xml:space="preserve"> 19.1</t>
  </si>
  <si>
    <t xml:space="preserve"> 19.2</t>
  </si>
  <si>
    <t xml:space="preserve"> 20.1</t>
  </si>
  <si>
    <t xml:space="preserve"> 20.2</t>
  </si>
  <si>
    <t xml:space="preserve"> 22.1</t>
  </si>
  <si>
    <t xml:space="preserve"> 22.2</t>
  </si>
  <si>
    <t xml:space="preserve"> 22.3</t>
  </si>
  <si>
    <t xml:space="preserve"> 22.4</t>
  </si>
  <si>
    <t xml:space="preserve"> 22.5</t>
  </si>
  <si>
    <t xml:space="preserve"> 22.6</t>
  </si>
  <si>
    <t xml:space="preserve"> 22.7</t>
  </si>
  <si>
    <t xml:space="preserve"> 24.1</t>
  </si>
  <si>
    <t xml:space="preserve"> 24.2</t>
  </si>
  <si>
    <t xml:space="preserve"> 3.1</t>
  </si>
  <si>
    <t xml:space="preserve"> 3.2</t>
  </si>
  <si>
    <t xml:space="preserve"> 1.1</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</si>
  <si>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</si>
  <si>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</si>
  <si>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</si>
  <si>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</si>
  <si>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</si>
  <si>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</si>
  <si>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</si>
  <si>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</si>
  <si>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</si>
  <si>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7.1</t>
  </si>
  <si>
    <t xml:space="preserve"> 7.2</t>
  </si>
  <si>
    <t xml:space="preserve"> 7.3</t>
  </si>
  <si>
    <t xml:space="preserve"> 7.4</t>
  </si>
  <si>
    <t xml:space="preserve"> 7.5</t>
  </si>
  <si>
    <t xml:space="preserve"> 7.6</t>
  </si>
  <si>
    <t xml:space="preserve"> 7.7</t>
  </si>
  <si>
    <t xml:space="preserve"> 8.1</t>
  </si>
  <si>
    <t xml:space="preserve"> 8.2</t>
  </si>
  <si>
    <t xml:space="preserve"> 6.1</t>
  </si>
  <si>
    <t xml:space="preserve"> 6.2</t>
  </si>
  <si>
    <t>El. Omarica GEWISS 40DC N/O 298mmx260mmx140mm, drobni vezni material, napajalnik 24V DC, varovalka DC4A, komplet z izdelavo in montažo</t>
  </si>
  <si>
    <t>Krmilnik Amihub, protokoli RS485, M-bus, Pt1000, DI, DO, AI, AO, konfiguracija glede na namembnost monitoringa</t>
  </si>
  <si>
    <t>Temperaturno tipalo Pt1000</t>
  </si>
  <si>
    <t>Temperaturno tipalo – montaža, električni priklop in kabliranje</t>
  </si>
  <si>
    <t>Opcijska kartica M-bus za kalorimeter CF-ECHO II</t>
  </si>
  <si>
    <t>Kalorimeter CF-ECHO II - 10,0-300</t>
  </si>
  <si>
    <t>Kalorimeter - strojna montaža</t>
  </si>
  <si>
    <t>Kalorimeter - električni priklop in kabliranje</t>
  </si>
  <si>
    <t>Kabel NYM 3x1,5 mm²</t>
  </si>
  <si>
    <t>Kabel LiYCY 2x0,75 mm²</t>
  </si>
  <si>
    <t>Izvedba prebojev skozi zid ali strop</t>
  </si>
  <si>
    <t>NIK kanal, 10 x 10 mm, komplet s pokrovom,</t>
  </si>
  <si>
    <t>Drobni in vezni material, uvodnice, sponke, žica</t>
  </si>
  <si>
    <t>Izdelava aplikativnega programa za krmilnik</t>
  </si>
  <si>
    <t>Izdelava aplikativnega programa uporabniškega vmesnika</t>
  </si>
  <si>
    <t>Izobraževanje uporabnikov</t>
  </si>
  <si>
    <t>ura</t>
  </si>
  <si>
    <r>
      <rPr>
        <b/>
        <sz val="10"/>
        <rFont val="Arial Narrow"/>
        <family val="2"/>
        <charset val="238"/>
      </rPr>
      <t>Kontaktna fasada:</t>
    </r>
    <r>
      <rPr>
        <sz val="10"/>
        <rFont val="Arial Narrow"/>
        <family val="2"/>
        <charset val="238"/>
      </rPr>
      <t>V enotni ceni fasade upoštevati vse stroške materiala in več dela, ki je potreben zaradi eventuelne  izravnave zaradi neravne podlage obstoječih fasadnih površin.
V enotni ceni fasade je potrebno upoštevati strošek za vse tipske sistemske, zaključne, odkapne, vogalne, dilatacijske in spojne letvice, ki predstavljajo tipske rešitve tankoslojnih izolacijskih fasad.
V enotni cene fasade je potrebno upoštevati vse stroške dela in materiala, ki je povezan z prilagajanjem toplotne izolacije (rezanje) na področju obstoječih instalacij na fasadi, katerih večina se pokrije s toplotno izolacijo fasade (predhodno obrezati)
V enotni ceni fasade je potrebno upoštevati pripravo površine z mehanskim čiščenjem slabo sprijemljivih materialov, z visokotlačnim pranjem, ter izvesti "pull OFF" teste, za ugotovitev ustrezne sprijemljivosti obstoječih nanosov barv z betonsko površino.
Upoštevati je potrebno ustrezno dolžino sider za sidranje toplotne izolacije. Sidra je potrebno sidrati min. 60mm v nosilno konstrukcijo. V enotno ceno fasade mora izvajalec vkalkulirati potrebno število in potrebno dolžino sider na 1m2 kot zahteva posamezni proizvajalec fasadnega sistema (eventuelno potrebna daljša sidra morajo biti zajeta v ceni). Za sidranje fasade je potrebno uporabiti min 6sider/m2. Sidra morajo biti poglobljena ter pokrita z izolacijskimi pokrovi.
V enotni ceni fasade je potrebno upoštevati silikonski fasadni zaključni sloj, v granulaciji in barvi na željo naročnika.
V enotni ceni fasade je potrebno upoštevati, da se fasada na dotiku z zunanjo horizontalno površino (npr asfalt) zaključi s tipskim detajlom in sicer s PVC vogalnikom in mrežico, špranja med fasado in zaključnim tlakom (cca 1cm) se zapolne z zaprtoceličnim penastim profilom in zakita s trajnoelastičnim kitom kot npr. JUBOFLEX ali enakovredno.
Pri fasadi se obračunava neto izvedena površina fasade (okna in vrata se ne upoštevajo v kvadraturi). V enotni ceni fasade je potrebno upoštevati pripravo toplotnoizolacijske fasade na način, ki omogoča kasnejšo pritrditev vseh naprav in instalacij na novo (mehko) površino fasade, ne da bi bila ta pri pritrjevanju deformirana</t>
    </r>
  </si>
  <si>
    <t>OSTALO:
- Vsa splošna določila morajo biti vkalkulirana z enotno ceno stavbnega pohištva
- sheme so sestavni del popisa del. Pri posameznih pozicijah upoštevati splošni opis in sheme razen če ni drugače navedeno.
- Vsa okenska krila, ki se odpirajo morajo imeti v okenski kljuki (pololiva) ključavnico za zaklepanje okenskih kril s ključem.
- Vsa vrata morajo imeti zaščito pred poškodbo prstov.
- pri vseh postavkah je potrebno računati demontažo (vrata, okna, senčila, zunanje in notranje police), odvoz na deponijo, okovje, dobavo, montažo na objektu, pritrdilni in tesnilni  material, snemanje izmer na objektu pred pričetkom del in izdelavo delavniških načrtov oken in vrati!!!!</t>
  </si>
  <si>
    <t xml:space="preserve">Demontaža obstoječih oken z odvozom na trajno deponijo, vključno z notranjimi in zunanjimi policami, in žauzijami ter dobava in vgradnja oken: </t>
  </si>
  <si>
    <t xml:space="preserve">PRAGOVI:
- vsa balkonska in vhodna  vrata imajo ALU prag višine 2cm.
- dobava in vgradnja zaustavljalcev vrat na steno ali v tlak, pozicijo za vsaka vrata potrdi projektant
KLJUKE IN KLJUČAVNICE
- INOX matirana kljuke z deljenim ščitom za vrata
- INOX matirana kljuke za okna
- za vsa vrata izdelati 5x set ključev
TOPLOTNA PREHODNOST:
- zahteve za toplotno prehodnost stavbnega pohištva so podane v posameznih postavkah
MONTAŽA:
- čiščenje izdelkov po končani montaži
- vso stavbno pohištvo mora biti vgrajeno skladno s smernicami RAL montaže
SENČILA:
- zunanje podoometne žaluzije kot npr. KRATER iz ALU lamel C80 z gumijastim blažilcem
- ALU vidna vodilo, konzolno pritrjena na okno
- senčila upravljanje na ročni pogon z monokomando, skladno z shemami
- zunanje žaluzije morajo biti dimenzionirane in testirane skladno s standardom  EN 1932  skladno s 4. vetrno cono. Izvajalec mora pred vgradnjo žaluzij predati zapisnik o skladnosti žaluzij z 4 vetrno cono iz strani zato pooblaščene družbe ZAG.
</t>
  </si>
  <si>
    <t>ENEGETSKI MONITORING</t>
  </si>
  <si>
    <t>SKUPAJ ZUNANJI IN NOTRANSKI SITEM ZAŠČITE PRED STRELO:</t>
  </si>
  <si>
    <t>(dobava in montaža)</t>
  </si>
  <si>
    <t>ZAŠČITA PRED POSREDNIM UDAROM STRELE - PRENAPETOSTNA ZAŠČITA</t>
  </si>
  <si>
    <t xml:space="preserve">NOTRANJI SISTEM ZAŠČITE PRED STRELO - </t>
  </si>
  <si>
    <r>
      <t xml:space="preserve">Dobava in montaža sponke </t>
    </r>
    <r>
      <rPr>
        <b/>
        <sz val="10"/>
        <rFont val="Arial"/>
        <family val="2"/>
        <charset val="238"/>
      </rPr>
      <t>KON07</t>
    </r>
    <r>
      <rPr>
        <sz val="10"/>
        <rFont val="Arial"/>
        <family val="2"/>
        <charset val="238"/>
      </rPr>
      <t xml:space="preserve"> iz nerjavečega jekla za povezovanje okroglega strelovodnega vodnika na lovilne palice. Proizvajalec HERMI</t>
    </r>
  </si>
  <si>
    <t>Opis opreme</t>
  </si>
  <si>
    <r>
      <t xml:space="preserve">Dobava in montaža strešnega nosilnega elementa </t>
    </r>
    <r>
      <rPr>
        <b/>
        <sz val="10"/>
        <rFont val="Arial"/>
        <family val="2"/>
        <charset val="238"/>
      </rPr>
      <t>SON16</t>
    </r>
    <r>
      <rPr>
        <sz val="10"/>
        <rFont val="Arial"/>
        <family val="2"/>
        <charset val="238"/>
      </rPr>
      <t xml:space="preserve"> iz nerjavečega jekla za pritrjevanje strelovodnega vodnika AH1 Al fi 8 mm na pločevinasto kritino. Proizvajalec HERMI ali enakovredno</t>
    </r>
  </si>
  <si>
    <r>
      <t>Dobava in montaža zidnega nosilnega elementa</t>
    </r>
    <r>
      <rPr>
        <b/>
        <sz val="10"/>
        <rFont val="Arial"/>
        <family val="2"/>
        <charset val="238"/>
      </rPr>
      <t xml:space="preserve"> ZON01</t>
    </r>
    <r>
      <rPr>
        <sz val="10"/>
        <rFont val="Arial"/>
        <family val="2"/>
        <charset val="238"/>
      </rPr>
      <t xml:space="preserve"> iz nerjavečega jekla za pritrjevanje strelovodnega vodnika AH1 Al fi 8mm na votle fasade z izolacijo do 100 mm. Proizvajalec HERMI ali enakovredno</t>
    </r>
  </si>
  <si>
    <r>
      <t xml:space="preserve">Dobava in montaža mehanske vertikalne zaščite </t>
    </r>
    <r>
      <rPr>
        <b/>
        <sz val="10"/>
        <rFont val="Arial"/>
        <family val="2"/>
        <charset val="238"/>
      </rPr>
      <t>VZ01</t>
    </r>
    <r>
      <rPr>
        <sz val="10"/>
        <rFont val="Arial"/>
        <family val="2"/>
        <charset val="238"/>
      </rPr>
      <t xml:space="preserve"> za zaščito zemljevodov. Proizvajalec HERMI ali enakovredno</t>
    </r>
  </si>
  <si>
    <r>
      <t xml:space="preserve">Dobava in montaža cevnih objemk </t>
    </r>
    <r>
      <rPr>
        <b/>
        <sz val="10"/>
        <rFont val="Arial"/>
        <family val="2"/>
        <charset val="238"/>
      </rPr>
      <t>KON 10 A</t>
    </r>
    <r>
      <rPr>
        <sz val="10"/>
        <rFont val="Arial"/>
        <family val="2"/>
        <charset val="238"/>
      </rPr>
      <t xml:space="preserve">, </t>
    </r>
    <r>
      <rPr>
        <b/>
        <sz val="10"/>
        <rFont val="Arial"/>
        <family val="2"/>
        <charset val="238"/>
      </rPr>
      <t xml:space="preserve"> </t>
    </r>
    <r>
      <rPr>
        <sz val="10"/>
        <rFont val="Arial"/>
        <family val="2"/>
        <charset val="238"/>
      </rPr>
      <t>za pritrjevanje ploščatega strelovodnega vodnika RH1 Rf 30 x 3,5 mm na odtočne cevi. Proizvajalec HERMI ali enakovredno</t>
    </r>
  </si>
  <si>
    <r>
      <t xml:space="preserve">Dobava in montaža cevnih objemk </t>
    </r>
    <r>
      <rPr>
        <b/>
        <sz val="10"/>
        <rFont val="Arial"/>
        <family val="2"/>
        <charset val="238"/>
      </rPr>
      <t>KON11A</t>
    </r>
    <r>
      <rPr>
        <sz val="10"/>
        <rFont val="Arial"/>
        <family val="2"/>
        <charset val="238"/>
      </rPr>
      <t>,</t>
    </r>
    <r>
      <rPr>
        <b/>
        <sz val="10"/>
        <rFont val="Arial"/>
        <family val="2"/>
        <charset val="238"/>
      </rPr>
      <t xml:space="preserve"> </t>
    </r>
    <r>
      <rPr>
        <sz val="10"/>
        <rFont val="Arial"/>
        <family val="2"/>
        <charset val="238"/>
      </rPr>
      <t>za pritrjevanje strelovodnega vodnika AH1 fi 8 mm na odtočne cevi. Proizvajalec HERMI ali enakovredno</t>
    </r>
  </si>
  <si>
    <r>
      <t xml:space="preserve">Dobava in montaža cevnih objemk </t>
    </r>
    <r>
      <rPr>
        <b/>
        <sz val="10"/>
        <rFont val="Arial"/>
        <family val="2"/>
        <charset val="238"/>
      </rPr>
      <t>KON12A</t>
    </r>
    <r>
      <rPr>
        <sz val="10"/>
        <rFont val="Arial"/>
        <family val="2"/>
        <charset val="238"/>
      </rPr>
      <t>,</t>
    </r>
    <r>
      <rPr>
        <b/>
        <sz val="10"/>
        <rFont val="Arial"/>
        <family val="2"/>
        <charset val="238"/>
      </rPr>
      <t xml:space="preserve"> </t>
    </r>
    <r>
      <rPr>
        <sz val="10"/>
        <rFont val="Arial"/>
        <family val="2"/>
        <charset val="238"/>
      </rPr>
      <t>za pritrjevanje strelovodnega vodnika AH1 fi 8 mm na odtočne cevi. Proizvajalec HERMI ali enakovredno</t>
    </r>
  </si>
  <si>
    <r>
      <t xml:space="preserve">Dobava in montaža merilne sponke </t>
    </r>
    <r>
      <rPr>
        <b/>
        <sz val="10"/>
        <rFont val="Arial"/>
        <family val="2"/>
        <charset val="238"/>
      </rPr>
      <t xml:space="preserve">KON02 </t>
    </r>
    <r>
      <rPr>
        <sz val="10"/>
        <rFont val="Arial"/>
        <family val="2"/>
        <charset val="238"/>
      </rPr>
      <t xml:space="preserve"> za izdelavo merilnega spoja med strelovodnim vodnikom AH1 in ozemljilnim trakom. Proizvajalec HERMI ali enakovredno</t>
    </r>
  </si>
  <si>
    <r>
      <t xml:space="preserve">Dobava in montaža sponke </t>
    </r>
    <r>
      <rPr>
        <b/>
        <sz val="10"/>
        <rFont val="Arial"/>
        <family val="2"/>
        <charset val="238"/>
      </rPr>
      <t>KON04 A</t>
    </r>
    <r>
      <rPr>
        <sz val="10"/>
        <rFont val="Arial"/>
        <family val="2"/>
        <charset val="238"/>
      </rPr>
      <t xml:space="preserve"> iz nerjavečega jekla za medsebojno spajanje okroglih strelovodnih vodnikov. Proizvajalec HERMI ali enakovredno</t>
    </r>
  </si>
  <si>
    <r>
      <t xml:space="preserve">Dobava in montaža merilne sponke </t>
    </r>
    <r>
      <rPr>
        <b/>
        <sz val="10"/>
        <rFont val="Arial"/>
        <family val="2"/>
        <charset val="238"/>
      </rPr>
      <t xml:space="preserve">KON06 </t>
    </r>
    <r>
      <rPr>
        <sz val="10"/>
        <rFont val="Arial"/>
        <family val="2"/>
        <charset val="238"/>
      </rPr>
      <t xml:space="preserve"> za izdelavo spojev med strelovodnim vodnikom in žlebnim koritom. Proizvajalec HERMI ali enakovredno</t>
    </r>
  </si>
  <si>
    <r>
      <t xml:space="preserve">Dobava in montaža kontaktne sponke </t>
    </r>
    <r>
      <rPr>
        <b/>
        <sz val="10"/>
        <rFont val="Arial"/>
        <family val="2"/>
        <charset val="238"/>
      </rPr>
      <t>KON05</t>
    </r>
    <r>
      <rPr>
        <sz val="10"/>
        <rFont val="Arial"/>
        <family val="2"/>
        <charset val="238"/>
      </rPr>
      <t xml:space="preserve"> iz nerjavečega jekla za izvedbo kontaktnih spojev med strelovodnim vodnikom AH1 Al fi 8mm in pločevinastimi deli. Proizvajalec HERMI ali enakovredno</t>
    </r>
  </si>
  <si>
    <r>
      <t xml:space="preserve">Dobava in montaža oznak merilnih mest </t>
    </r>
    <r>
      <rPr>
        <b/>
        <sz val="10"/>
        <rFont val="Arial"/>
        <family val="2"/>
        <charset val="238"/>
      </rPr>
      <t>MŠ.</t>
    </r>
    <r>
      <rPr>
        <sz val="10"/>
        <rFont val="Arial"/>
        <family val="2"/>
        <charset val="238"/>
      </rPr>
      <t xml:space="preserve"> Proizvajalec HERMI ali enakovredno</t>
    </r>
  </si>
  <si>
    <r>
      <t xml:space="preserve">Dobava in montaža strelovodnega vodnika </t>
    </r>
    <r>
      <rPr>
        <b/>
        <sz val="10"/>
        <rFont val="Arial"/>
        <family val="2"/>
        <charset val="238"/>
      </rPr>
      <t>AH1</t>
    </r>
    <r>
      <rPr>
        <sz val="10"/>
        <rFont val="Arial"/>
        <family val="2"/>
        <charset val="238"/>
      </rPr>
      <t xml:space="preserve"> Al fi 8mm na tipske strelovodne nosilne elemente. Proizvajalec HERMI ali enakovredno</t>
    </r>
  </si>
  <si>
    <r>
      <t xml:space="preserve">Dobava in montaža lovilne palice </t>
    </r>
    <r>
      <rPr>
        <b/>
        <sz val="10"/>
        <rFont val="Arial"/>
        <family val="2"/>
        <charset val="238"/>
      </rPr>
      <t xml:space="preserve">LOP02 </t>
    </r>
    <r>
      <rPr>
        <sz val="10"/>
        <rFont val="Arial"/>
        <family val="2"/>
        <charset val="238"/>
      </rPr>
      <t>višine h=2,0m z distančnim in ustreznim pritrdilnim elementom na pločevinasti strehi. Proizvajalec HERMI ali enakovredno</t>
    </r>
  </si>
  <si>
    <r>
      <t xml:space="preserve">Dobava in montaža ploščatega vodnika </t>
    </r>
    <r>
      <rPr>
        <b/>
        <sz val="10"/>
        <rFont val="Arial"/>
        <family val="2"/>
        <charset val="238"/>
      </rPr>
      <t>RH1</t>
    </r>
    <r>
      <rPr>
        <sz val="10"/>
        <rFont val="Arial"/>
        <family val="2"/>
        <charset val="238"/>
      </rPr>
      <t xml:space="preserve"> 30x3,5 mm iz nerjavečega jekla 30x3,5 mm za izvedbo ozemljitvene instalacije. Proizvajalec HERMI ali enakovredno</t>
    </r>
  </si>
  <si>
    <r>
      <t xml:space="preserve">Dobava in montaža sponke </t>
    </r>
    <r>
      <rPr>
        <b/>
        <sz val="10"/>
        <rFont val="Arial"/>
        <family val="2"/>
        <charset val="238"/>
      </rPr>
      <t xml:space="preserve">KON01 </t>
    </r>
    <r>
      <rPr>
        <sz val="10"/>
        <rFont val="Arial"/>
        <family val="2"/>
        <charset val="238"/>
      </rPr>
      <t>iz nerjavečega jekla za izvedbo spojev med ploščatim strelovodnim vodniki. Proizvajalec HERMI ali enakovredno</t>
    </r>
  </si>
  <si>
    <r>
      <t>Dobava in montaža izoliranega lovilnega sistema strelovodne instalacije</t>
    </r>
    <r>
      <rPr>
        <b/>
        <sz val="10"/>
        <rFont val="Arial"/>
        <family val="2"/>
        <charset val="238"/>
      </rPr>
      <t xml:space="preserve"> IZO30 h=(3,0+0,5)m z vstavljenim Izoliranim strelovodnim Vodnikom Hermi ISVH dolžine l=8,0m</t>
    </r>
    <r>
      <rPr>
        <sz val="10"/>
        <rFont val="Arial"/>
        <family val="2"/>
        <charset val="238"/>
      </rPr>
      <t xml:space="preserve"> za zaščito antenskega droga pred možnostjo neposrednega udara strele v kompletu z ustreznim pritrdilnim materialom.  (Za zaščito obstoječe antene na strehi) 
Proizvajalec HERMI ali enakovredno</t>
    </r>
  </si>
  <si>
    <r>
      <t xml:space="preserve">Dobava in montaža prenapetostnih odvodnikov I. stopnje tipa </t>
    </r>
    <r>
      <rPr>
        <b/>
        <sz val="10"/>
        <rFont val="Arial"/>
        <family val="2"/>
        <charset val="238"/>
      </rPr>
      <t xml:space="preserve">PZH I V/275/12,5 </t>
    </r>
    <r>
      <rPr>
        <sz val="10"/>
        <rFont val="Arial"/>
        <family val="2"/>
        <charset val="238"/>
      </rPr>
      <t xml:space="preserve">kataloška številka: 77 10 006 za vgradnjo v priključno merilno omarico v kompletu z drobnim instalacijskim materialom za montažo prenapetostnih odvodnikov. Proizvajalec HERMI ali enakovredno </t>
    </r>
  </si>
  <si>
    <r>
      <t xml:space="preserve">Dobava in montaža prenapetostnih odvodnikov I. stopnje tipa </t>
    </r>
    <r>
      <rPr>
        <b/>
        <sz val="10"/>
        <rFont val="Arial"/>
        <family val="2"/>
        <charset val="238"/>
      </rPr>
      <t xml:space="preserve">PZH I B/255/80 </t>
    </r>
    <r>
      <rPr>
        <sz val="10"/>
        <rFont val="Arial"/>
        <family val="2"/>
        <charset val="238"/>
      </rPr>
      <t>kataloška številka: 77 10 080 za vgradnjo v priključno merilno omarico v kompletu z drobnim instalacijskim materialom za montažo prenapetostnih odvodnikov. Proizvajalec HERMI ali enakovredno</t>
    </r>
  </si>
  <si>
    <r>
      <t xml:space="preserve">Dobava in montaža prenapetostnih odvodnikov II. stopnje tipa </t>
    </r>
    <r>
      <rPr>
        <b/>
        <sz val="10"/>
        <rFont val="Arial"/>
        <family val="2"/>
        <charset val="238"/>
      </rPr>
      <t xml:space="preserve">PZH II V3+1/275/50 M </t>
    </r>
    <r>
      <rPr>
        <sz val="10"/>
        <rFont val="Arial"/>
        <family val="2"/>
        <charset val="238"/>
      </rPr>
      <t>kataloška številka: 77 24 230 za vgradnjo v glavni pritlični razdelilec v kompletu z drobnim instalacijskim materialom za montažo prenapetostnih odvodnikov. Proizvajalec HERMI ali enakovredno</t>
    </r>
  </si>
  <si>
    <r>
      <t xml:space="preserve">Dobava in montaža prenapetostnih odvodnikov II. stopnje tipa </t>
    </r>
    <r>
      <rPr>
        <b/>
        <sz val="10"/>
        <rFont val="Arial"/>
        <family val="2"/>
        <charset val="238"/>
      </rPr>
      <t xml:space="preserve">PZH II V3+1/275/50 M </t>
    </r>
    <r>
      <rPr>
        <sz val="10"/>
        <rFont val="Arial"/>
        <family val="2"/>
        <charset val="238"/>
      </rPr>
      <t>kataloška številka: 77 24 230 za vgradnjo v podrazdelilec I. etaže v kompletu z drobnim instalacijskim materialom za montažo prenapetostnih odvodnikov. Proizvajalec HERMI ali enakovredno</t>
    </r>
  </si>
  <si>
    <r>
      <t xml:space="preserve">Dobava in montaža prenapetostnega odvodnika za zaščito podatkovnih linij (telefonski kabel) tipa </t>
    </r>
    <r>
      <rPr>
        <b/>
        <sz val="10"/>
        <rFont val="Arial"/>
        <family val="2"/>
        <charset val="238"/>
      </rPr>
      <t xml:space="preserve">PZH DTB 4/100M 5cat </t>
    </r>
    <r>
      <rPr>
        <sz val="10"/>
        <rFont val="Arial"/>
        <family val="2"/>
        <charset val="238"/>
      </rPr>
      <t>kataloška številka: 77 45 109 za vgradnjo na dovodni telefonski kabel pred razvodno omarico kompletu z drobnim instalacijskim materialom za montažo prenapetostnih odvodnikov. Proizvajalec HERMI ali enakovredno</t>
    </r>
  </si>
  <si>
    <r>
      <t xml:space="preserve">Dobava in montaža prenapetostnega odvodnika za zaščito podatkovnih linij (koaksialni kabel) tipa </t>
    </r>
    <r>
      <rPr>
        <b/>
        <sz val="10"/>
        <rFont val="Arial"/>
        <family val="2"/>
        <charset val="238"/>
      </rPr>
      <t xml:space="preserve">PZH KO-9P </t>
    </r>
    <r>
      <rPr>
        <sz val="10"/>
        <rFont val="Arial"/>
        <family val="2"/>
        <charset val="238"/>
      </rPr>
      <t>kataloška številka: 77 55 016 za vgradnjo na dovodni koaksialni kabel pred razvodno omarico kompletu z drobnim instalacijskim materialom za montažo prenapetostnih odvodnikov. Proizvajalec HERMI ali enakovredno</t>
    </r>
  </si>
  <si>
    <t>UPRAVIČENO</t>
  </si>
  <si>
    <t>NEUPRAVIČENO</t>
  </si>
  <si>
    <t xml:space="preserve">Dozidava stene, na mestu, kjer se odstranijo okna (sanitarije). Postavka vsebuje dobavo in pozidavo zunanjih sten (na katero se namesti toplotna izolacija) s plinobetonskim zidakom, kot npr Ytong, debeline 20 cm, v lepilu ali enakovredno, komplet z vsemi pomožnimi deli in prenosi, sidranjem v obstoječo steno.
</t>
  </si>
  <si>
    <t>Demontaža kovinskega nosilca za zastave, vključno z nalaganjem in odvozom na registrirano komunalno deponijo s pridobitvijo evidenčnega lista ter dobava in montaža novega INOX nosilca za zastave (novo pozicijo določi investitor), dimenzij cca 30x30cm, s tremi nastavki za zastave, vključno z vsem potrebnim pritrdilnim materialom za pritrditev v 16 cm TI.</t>
  </si>
  <si>
    <t>Dobava in vgradnja energetskega monitoringa, ki mora biti pripravljen skladno z upoštevanjem veljavnih standardov in protokolov, ki urejajo področje merjenja in kontrole prihrankov energije (npr. International Performance Measurement and Verification Protocol, Efficiency Valuation Organization (EVO), ISO 50001 oziroma drugi enakovredni protokoli in standardi).</t>
  </si>
  <si>
    <t xml:space="preserve">Razna manjše dodelave jeklene strešne konstrukcije iz lažjih tipskih valjanih profilov, vključno z veznim in pritrdilnim materialom ter temeljnim in zaključnim opleskom </t>
  </si>
  <si>
    <t xml:space="preserve">O13
1-DELNO OKNO
Dimenzije okna: 90 x 120 cm
Okvir: PVC okvir, v beli barvi po izboru projektanta, vgradnja po sistemu RAL. Vgradnja 3 cm XPS po obodu.
Zasteklitev: termoizolacijsko (troslojna zasteklitev), skupna toplotna prehodnost okna Uw&lt;0,90 W/m²K ali boljša
Odpiranje: 1x fiksno steklo
Pololive: po izboru projektanta
IZGLED IN IZVEDBA PO SHEMI
</t>
  </si>
  <si>
    <t>Meritve strelovodne napeljave z izdajo poročila in merilnih protokolov (19 merilnih točk)</t>
  </si>
  <si>
    <t>Demontaža obstoječe strelovodne napeljave na fasadi in strehi vključno z odvozom na trajno deponijo.Višij del objekta max. zunjanih  dim. š x d x v = 25,58 m x 41,40 m x 16;50 m in nižji del (telovadnica in godba) objekta max. zunjanih  dim. š x d x v = 12,80 m x 35,85 m x 10,30 m</t>
  </si>
  <si>
    <t>A+B</t>
  </si>
  <si>
    <t>SKUPAJ GRADBENO OBRTNIŠKA DELA</t>
  </si>
  <si>
    <t>PROJEKTANTSKI PREDRAČUN</t>
  </si>
  <si>
    <t>Nabava, dobava in vgradnja kanalizacijske  PVC enoslojne (polnostenske) gladke cevi  SN8 ob zunanjih stenah z novo toplotno izolacijo, cevi  položene v projektiranih padcih in ravnih odsekih od jaška do jaška v betonsko posteljico. Cevi polno obbetonirane z betonom C25/30..</t>
  </si>
  <si>
    <t xml:space="preserve">Dobava in strojno vpihovanje celuloze iz mineralnih vlaken na podstrešje mansarde kot npr. SUPAFIL LOFT 045 ali enakovredno, vgradne debeline 25 cm. </t>
  </si>
  <si>
    <t xml:space="preserve">Kompletna izdelava, dobava in montaža linijskega snegobrana za novo trapezno pločevino (obstoječo dotrajano kritino jo je potrebno zaradi polaganja toplotne izolacije na podstrešje odstraniti) snegobran višine cca 18 cm, izdelanega iz vročecinkane in barvane pločevine, vključno z vsem potrebnim veznim in pritrdilnim materialom
Pločevina: vročecinkano in barvano, debeline 0,55 mm
</t>
  </si>
  <si>
    <t>JUNIJ 2020</t>
  </si>
  <si>
    <t>Drobni in montažni material in transportni stroški</t>
  </si>
  <si>
    <t xml:space="preserve">O14
1-DELNO OKNO
Dimenzije okna: 200 x 480 cm
Okvir: PVC okvir, v beli barvi po izboru projektanta, vgradnja po sistemu RAL., vgradnja 3 cm XPS po obodu. 
Zasteklitev: termoizolacijsko (troslojna zasteklitev), skupna toplotna prehodnost okna Uw&lt;0,90 W/m²K ali boljša
Odpiranje: 2x dvoosno odpiranje, 14 x  fiksna zasteklitev
Pololive: po izboru projektanta
V ceni upoštevati dva horitzontalna kovinska profia 100 x 100 x 5 mm obojestransko sidrano v zidno špaleto kot konstrukcijsa osnova za motažo PVC oken. Kovinski profil z temeljnim in 2x finalnim opleskom 
IZGLED IN IZVEDBA PO SHEMI
</t>
  </si>
  <si>
    <t xml:space="preserve">O21
1-DELNO OKNO
Dimenzije okna: 210 x 150 cm
Okvir: PVC okvir, v beli barvi po izboru projektanta, vgradnja po sistemu RAL, vgradnja 3 cm XPS po obodu. 
Zasteklitev: termoizolacijsko (troslojna zasteklitev), vključno z mat nalepko, skupna toplotna prehodnost okna Uw&lt;0,90 W/m²K ali boljša
Odpiranje: 1x dvoosno odpiranje
Pololive: po izboru projektanta
IZGLED IN IZVEDBO PO SHEMI
</t>
  </si>
  <si>
    <t>PROJEKTANTSKI POPIS MATERIALA IN 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</si>
</sst>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S_k_-;\-* #,##0.00\ _S_k_-;_-* &quot;-&quot;??\ _S_k_-;_-@_-"/>
    <numFmt numFmtId="165" formatCode="_-* #,##0.00\ _S_I_T_-;\-* #,##0.00\ _S_I_T_-;_-* \-??\ _S_I_T_-;_-@_-"/>
    <numFmt numFmtId="166" formatCode="_-* #,##0.00\ &quot;SIT&quot;_-;\-* #,##0.00\ &quot;SIT&quot;_-;_-* &quot;-&quot;??\ &quot;SIT&quot;_-;_-@_-"/>
    <numFmt numFmtId="167" formatCode="#,##0.00\ &quot;€&quot;"/>
    <numFmt numFmtId="168" formatCode="0\."/>
    <numFmt numFmtId="169" formatCode="#,##0.00;[Red]\-#,##0.00;\ "/>
    <numFmt numFmtId="170" formatCode="_-* #,##0.00\ _€_-;\-* #,##0.00\ _€_-;_-* \-??\ _€_-;_-@_-"/>
    <numFmt numFmtId="171" formatCode="#,##0.00&quot; SIT&quot;;\-#,##0.00&quot; SIT&quot;"/>
    <numFmt numFmtId="172" formatCode="#"/>
  </numFmts>
  <fonts count="64">
    <font>
      <sz val="11"/>
      <color theme="1"/>
      <name val="Calibri"/>
      <family val="2"/>
      <charset val="238"/>
      <scheme val="minor"/>
    </font>
    <font>
      <sz val="10"/>
      <color theme="1"/>
      <name val="Arial Narrow"/>
      <family val="2"/>
      <charset val="238"/>
    </font>
    <font>
      <sz val="10"/>
      <color theme="1"/>
      <name val="Arial Narrow"/>
      <family val="2"/>
      <charset val="238"/>
    </font>
    <font>
      <sz val="10"/>
      <color theme="1"/>
      <name val="Arial Narrow"/>
      <family val="2"/>
      <charset val="238"/>
    </font>
    <font>
      <sz val="11"/>
      <color theme="1"/>
      <name val="Calibri"/>
      <family val="2"/>
      <charset val="238"/>
      <scheme val="minor"/>
    </font>
    <font>
      <sz val="11"/>
      <color rgb="FF9C0006"/>
      <name val="Calibri"/>
      <family val="2"/>
      <charset val="238"/>
      <scheme val="minor"/>
    </font>
    <font>
      <sz val="11"/>
      <color indexed="8"/>
      <name val="Calibri"/>
      <family val="2"/>
      <charset val="238"/>
    </font>
    <font>
      <sz val="12"/>
      <name val="Arial CE"/>
      <charset val="238"/>
    </font>
    <font>
      <sz val="10"/>
      <name val="SL Dutch"/>
    </font>
    <font>
      <sz val="10"/>
      <color theme="1"/>
      <name val="Calibri  "/>
      <charset val="238"/>
    </font>
    <font>
      <sz val="10"/>
      <name val="Arial"/>
      <family val="2"/>
      <charset val="238"/>
    </font>
    <font>
      <sz val="10"/>
      <color indexed="8"/>
      <name val="Arial"/>
      <family val="2"/>
      <charset val="238"/>
    </font>
    <font>
      <sz val="10"/>
      <name val="Arial CE"/>
      <charset val="238"/>
    </font>
    <font>
      <sz val="12"/>
      <name val="Times New Roman"/>
      <family val="1"/>
      <charset val="238"/>
    </font>
    <font>
      <sz val="10"/>
      <color theme="1"/>
      <name val="Calibri"/>
      <family val="2"/>
      <charset val="238"/>
    </font>
    <font>
      <sz val="10"/>
      <color theme="1"/>
      <name val="Calibri"/>
      <family val="2"/>
      <charset val="238"/>
      <scheme val="minor"/>
    </font>
    <font>
      <sz val="10"/>
      <name val="Times New Roman"/>
      <family val="1"/>
    </font>
    <font>
      <sz val="10"/>
      <name val="Arial CE"/>
      <family val="2"/>
      <charset val="238"/>
    </font>
    <font>
      <sz val="10"/>
      <color theme="1"/>
      <name val="Swis721 BT"/>
      <family val="2"/>
    </font>
    <font>
      <sz val="11"/>
      <color theme="0"/>
      <name val="Calibri"/>
      <family val="2"/>
      <charset val="238"/>
      <scheme val="minor"/>
    </font>
    <font>
      <sz val="11"/>
      <name val="Swis721 BT"/>
      <family val="2"/>
    </font>
    <font>
      <sz val="11"/>
      <name val="Swis721 BT"/>
      <family val="2"/>
    </font>
    <font>
      <sz val="11"/>
      <name val="Calibri"/>
      <family val="2"/>
      <charset val="238"/>
    </font>
    <font>
      <sz val="12"/>
      <name val="Arial CE"/>
      <family val="2"/>
      <charset val="238"/>
    </font>
    <font>
      <sz val="10"/>
      <name val="Times New Roman"/>
      <family val="1"/>
      <charset val="238"/>
    </font>
    <font>
      <sz val="10"/>
      <name val="Arial CE"/>
    </font>
    <font>
      <sz val="10"/>
      <name val="Mangal"/>
      <family val="2"/>
      <charset val="238"/>
    </font>
    <font>
      <i/>
      <sz val="10"/>
      <color rgb="FFFF0000"/>
      <name val="Swis721 BT"/>
      <family val="2"/>
    </font>
    <font>
      <sz val="11"/>
      <color theme="1"/>
      <name val="Arial Narrow"/>
      <family val="2"/>
      <charset val="238"/>
    </font>
    <font>
      <b/>
      <sz val="11"/>
      <color theme="1"/>
      <name val="Arial Narrow"/>
      <family val="2"/>
      <charset val="238"/>
    </font>
    <font>
      <b/>
      <sz val="12"/>
      <color theme="1"/>
      <name val="Arial Narrow"/>
      <family val="2"/>
      <charset val="238"/>
    </font>
    <font>
      <sz val="10"/>
      <color theme="1"/>
      <name val="Arial Narrow"/>
      <family val="2"/>
      <charset val="238"/>
    </font>
    <font>
      <sz val="10"/>
      <color indexed="8"/>
      <name val="Arial Narrow"/>
      <family val="2"/>
      <charset val="238"/>
    </font>
    <font>
      <b/>
      <sz val="10"/>
      <name val="Arial Narrow"/>
      <family val="2"/>
      <charset val="238"/>
    </font>
    <font>
      <sz val="10"/>
      <name val="Arial Narrow"/>
      <family val="2"/>
      <charset val="238"/>
    </font>
    <font>
      <i/>
      <sz val="10"/>
      <name val="Arial Narrow"/>
      <family val="2"/>
      <charset val="238"/>
    </font>
    <font>
      <b/>
      <u/>
      <sz val="10"/>
      <name val="Arial Narrow"/>
      <family val="2"/>
      <charset val="238"/>
    </font>
    <font>
      <b/>
      <sz val="10"/>
      <color theme="1"/>
      <name val="Arial Narrow"/>
      <family val="2"/>
      <charset val="238"/>
    </font>
    <font>
      <sz val="8"/>
      <color theme="1"/>
      <name val="Arial Narrow"/>
      <family val="2"/>
      <charset val="238"/>
    </font>
    <font>
      <sz val="10"/>
      <color rgb="FFFF0000"/>
      <name val="Arial Narrow"/>
      <family val="2"/>
      <charset val="238"/>
    </font>
    <font>
      <sz val="9"/>
      <name val="Arial Narrow"/>
      <family val="2"/>
      <charset val="238"/>
    </font>
    <font>
      <b/>
      <u/>
      <sz val="10"/>
      <color theme="1"/>
      <name val="Arial Narrow"/>
      <family val="2"/>
      <charset val="238"/>
    </font>
    <font>
      <b/>
      <sz val="10"/>
      <color indexed="8"/>
      <name val="Arial Narrow"/>
      <family val="2"/>
      <charset val="238"/>
    </font>
    <font>
      <u/>
      <sz val="10"/>
      <name val="Arial Narrow"/>
      <family val="2"/>
      <charset val="238"/>
    </font>
    <font>
      <sz val="12"/>
      <color theme="1"/>
      <name val="Arial Narrow"/>
      <family val="2"/>
      <charset val="238"/>
    </font>
    <font>
      <b/>
      <sz val="12"/>
      <name val="Arial Narrow"/>
      <family val="2"/>
      <charset val="238"/>
    </font>
    <font>
      <b/>
      <sz val="10"/>
      <name val="Arial"/>
      <family val="2"/>
      <charset val="238"/>
    </font>
    <font>
      <sz val="10"/>
      <name val="Arial"/>
      <family val="2"/>
      <charset val="238"/>
    </font>
    <font>
      <sz val="10"/>
      <color theme="1"/>
      <name val="Arial"/>
      <family val="2"/>
      <charset val="238"/>
    </font>
    <font>
      <sz val="8"/>
      <name val="Calibri"/>
      <family val="2"/>
      <charset val="238"/>
      <scheme val="minor"/>
    </font>
    <font>
      <sz val="10"/>
      <name val="Swis721 BT"/>
      <family val="2"/>
      <charset val="238"/>
    </font>
    <font>
      <vertAlign val="superscript"/>
      <sz val="10"/>
      <name val="Arial Narrow"/>
      <family val="2"/>
      <charset val="238"/>
    </font>
    <font>
      <vertAlign val="superscript"/>
      <sz val="10"/>
      <color theme="1"/>
      <name val="Arial Narrow"/>
      <family val="2"/>
      <charset val="238"/>
    </font>
    <font>
      <sz val="10"/>
      <name val="MS Sans Serif"/>
      <family val="2"/>
      <charset val="238"/>
    </font>
    <font>
      <sz val="11"/>
      <name val="Arial"/>
      <family val="2"/>
      <charset val="238"/>
    </font>
    <font>
      <b/>
      <sz val="12"/>
      <name val="Arial"/>
      <family val="2"/>
      <charset val="238"/>
    </font>
    <font>
      <sz val="10"/>
      <name val="Calibri"/>
      <family val="2"/>
      <charset val="238"/>
    </font>
    <font>
      <b/>
      <sz val="10"/>
      <name val="Calibri"/>
      <family val="2"/>
      <charset val="238"/>
    </font>
    <font>
      <b/>
      <sz val="10"/>
      <color theme="1"/>
      <name val="Calibri"/>
      <family val="2"/>
      <charset val="238"/>
    </font>
    <font>
      <sz val="10"/>
      <color indexed="8"/>
      <name val="Calibri"/>
      <family val="2"/>
      <charset val="238"/>
    </font>
    <font>
      <sz val="10"/>
      <color rgb="FFFF0000"/>
      <name val="Calibri"/>
      <family val="2"/>
      <charset val="238"/>
    </font>
    <font>
      <sz val="12"/>
      <name val="Calibri"/>
      <family val="2"/>
      <charset val="238"/>
    </font>
    <font>
      <b/>
      <sz val="12"/>
      <name val="Calibri"/>
      <family val="2"/>
      <charset val="238"/>
    </font>
    <font>
      <sz val="12"/>
      <name val="Arial"/>
      <family val="2"/>
      <charset val="238"/>
    </font>
  </fonts>
  <fills count="14">
    <fill>
      <patternFill patternType="none"/>
    </fill>
    <fill>
      <patternFill patternType="gray125"/>
    </fill>
    <fill>
      <patternFill patternType="solid">
        <fgColor rgb="FFFFC7CE"/>
      </patternFill>
    </fill>
    <fill>
      <patternFill patternType="solid">
        <fgColor rgb="FFFFFFCC"/>
      </patternFill>
    </fill>
    <fill>
      <patternFill patternType="solid">
        <fgColor theme="4"/>
      </patternFill>
    </fill>
    <fill>
      <patternFill patternType="solid">
        <fgColor indexed="26"/>
        <bgColor indexed="9"/>
      </patternFill>
    </fill>
    <fill>
      <patternFill patternType="solid">
        <fgColor theme="6" tint="0.79998168889431442"/>
        <bgColor indexed="64"/>
      </patternFill>
    </fill>
    <fill>
      <patternFill patternType="solid">
        <fgColor rgb="FF92D05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FF9999"/>
        <bgColor indexed="64"/>
      </patternFill>
    </fill>
  </fills>
  <borders count="45">
    <border>
      <left/>
      <right/>
      <top/>
      <bottom/>
      <diagonal/>
    </border>
    <border>
      <left style="thin">
        <color rgb="FFB2B2B2"/>
      </left>
      <right style="thin">
        <color rgb="FFB2B2B2"/>
      </right>
      <top style="thin">
        <color rgb="FFB2B2B2"/>
      </top>
      <bottom style="thin">
        <color rgb="FFB2B2B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tted">
        <color auto="1"/>
      </right>
      <top style="dotted">
        <color auto="1"/>
      </top>
      <bottom/>
      <diagonal/>
    </border>
    <border>
      <left style="dotted">
        <color auto="1"/>
      </left>
      <right/>
      <top style="dotted">
        <color auto="1"/>
      </top>
      <bottom/>
      <diagonal/>
    </border>
    <border>
      <left/>
      <right style="dotted">
        <color auto="1"/>
      </right>
      <top/>
      <bottom style="dotted">
        <color auto="1"/>
      </bottom>
      <diagonal/>
    </border>
    <border>
      <left style="dotted">
        <color indexed="64"/>
      </left>
      <right/>
      <top/>
      <bottom style="dotted">
        <color indexed="64"/>
      </bottom>
      <diagonal/>
    </border>
    <border>
      <left/>
      <right style="dotted">
        <color auto="1"/>
      </right>
      <top/>
      <bottom/>
      <diagonal/>
    </border>
    <border>
      <left style="dotted">
        <color auto="1"/>
      </left>
      <right/>
      <top/>
      <bottom/>
      <diagonal/>
    </border>
    <border>
      <left/>
      <right/>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style="thin">
        <color indexed="64"/>
      </right>
      <top style="thin">
        <color indexed="64"/>
      </top>
      <bottom style="thin">
        <color indexed="64"/>
      </bottom>
      <diagonal/>
    </border>
    <border>
      <left style="thin">
        <color indexed="64"/>
      </left>
      <right style="double">
        <color auto="1"/>
      </right>
      <top style="thin">
        <color indexed="64"/>
      </top>
      <bottom style="thin">
        <color indexed="64"/>
      </bottom>
      <diagonal/>
    </border>
    <border>
      <left/>
      <right/>
      <top/>
      <bottom style="double">
        <color auto="1"/>
      </bottom>
      <diagonal/>
    </border>
    <border>
      <left/>
      <right/>
      <top style="double">
        <color auto="1"/>
      </top>
      <bottom style="double">
        <color indexed="64"/>
      </bottom>
      <diagonal/>
    </border>
    <border>
      <left/>
      <right/>
      <top style="dotted">
        <color indexed="64"/>
      </top>
      <bottom/>
      <diagonal/>
    </border>
    <border>
      <left/>
      <right/>
      <top/>
      <bottom style="medium">
        <color indexed="64"/>
      </bottom>
      <diagonal/>
    </border>
    <border>
      <left style="double">
        <color auto="1"/>
      </left>
      <right/>
      <top style="double">
        <color auto="1"/>
      </top>
      <bottom style="double">
        <color auto="1"/>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top/>
      <bottom style="thin">
        <color auto="1"/>
      </bottom>
      <diagonal/>
    </border>
    <border>
      <left/>
      <right style="thin">
        <color auto="1"/>
      </right>
      <top/>
      <bottom style="thin">
        <color auto="1"/>
      </bottom>
      <diagonal/>
    </border>
    <border>
      <left/>
      <right/>
      <top style="thin">
        <color indexed="64"/>
      </top>
      <bottom style="double">
        <color indexed="64"/>
      </bottom>
      <diagonal/>
    </border>
  </borders>
  <cellStyleXfs count="51">
    <xf numFmtId="0" fontId="0" fillId="0" borderId="0"/>
    <xf numFmtId="0" fontId="5" fillId="2" borderId="0" applyNumberFormat="0" applyBorder="0" applyAlignment="0" applyProtection="0"/>
    <xf numFmtId="0" fontId="4" fillId="3" borderId="1" applyNumberFormat="0" applyFont="0" applyAlignment="0" applyProtection="0"/>
    <xf numFmtId="0" fontId="6" fillId="0" borderId="0"/>
    <xf numFmtId="0" fontId="7" fillId="0" borderId="0"/>
    <xf numFmtId="0" fontId="8" fillId="0" borderId="0"/>
    <xf numFmtId="0" fontId="10" fillId="0" borderId="0"/>
    <xf numFmtId="3" fontId="11" fillId="0" borderId="0" applyAlignment="0">
      <alignment horizontal="right"/>
      <protection locked="0"/>
    </xf>
    <xf numFmtId="0" fontId="12" fillId="0" borderId="0"/>
    <xf numFmtId="0" fontId="10" fillId="0" borderId="0"/>
    <xf numFmtId="0" fontId="13" fillId="0" borderId="0"/>
    <xf numFmtId="0" fontId="6" fillId="0" borderId="0"/>
    <xf numFmtId="0" fontId="10" fillId="0" borderId="0"/>
    <xf numFmtId="0" fontId="16" fillId="0" borderId="0"/>
    <xf numFmtId="0" fontId="16" fillId="0" borderId="0"/>
    <xf numFmtId="164" fontId="10" fillId="0" borderId="0" applyFont="0" applyFill="0" applyBorder="0" applyAlignment="0" applyProtection="0"/>
    <xf numFmtId="0" fontId="4" fillId="0" borderId="0"/>
    <xf numFmtId="0" fontId="17" fillId="0" borderId="0"/>
    <xf numFmtId="0" fontId="10" fillId="0" borderId="0"/>
    <xf numFmtId="0" fontId="19" fillId="4" borderId="0" applyNumberFormat="0" applyBorder="0" applyAlignment="0" applyProtection="0"/>
    <xf numFmtId="0" fontId="20" fillId="0" borderId="0"/>
    <xf numFmtId="0" fontId="21" fillId="0" borderId="0"/>
    <xf numFmtId="0" fontId="22" fillId="0" borderId="0"/>
    <xf numFmtId="165" fontId="17" fillId="0" borderId="0" applyFill="0" applyBorder="0" applyAlignment="0" applyProtection="0"/>
    <xf numFmtId="0" fontId="10" fillId="0" borderId="0"/>
    <xf numFmtId="0" fontId="13" fillId="0" borderId="0"/>
    <xf numFmtId="0" fontId="13" fillId="0" borderId="0"/>
    <xf numFmtId="0" fontId="24" fillId="0" borderId="0"/>
    <xf numFmtId="0" fontId="4" fillId="0" borderId="0"/>
    <xf numFmtId="0" fontId="25" fillId="0" borderId="0"/>
    <xf numFmtId="0" fontId="23" fillId="0" borderId="0"/>
    <xf numFmtId="0" fontId="26" fillId="5" borderId="30" applyNumberFormat="0" applyAlignment="0" applyProtection="0"/>
    <xf numFmtId="0" fontId="26" fillId="5" borderId="31" applyNumberFormat="0" applyAlignment="0" applyProtection="0"/>
    <xf numFmtId="0" fontId="26" fillId="5" borderId="32" applyNumberFormat="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3" fillId="0" borderId="0"/>
    <xf numFmtId="0" fontId="17" fillId="0" borderId="0"/>
    <xf numFmtId="0" fontId="47" fillId="0" borderId="0"/>
    <xf numFmtId="0" fontId="10" fillId="0" borderId="0"/>
    <xf numFmtId="0" fontId="10" fillId="0" borderId="0"/>
    <xf numFmtId="0" fontId="48" fillId="0" borderId="0"/>
    <xf numFmtId="166" fontId="10" fillId="0" borderId="0" applyFont="0" applyFill="0" applyBorder="0" applyAlignment="0" applyProtection="0"/>
    <xf numFmtId="0" fontId="12" fillId="0" borderId="0"/>
    <xf numFmtId="0" fontId="4" fillId="0" borderId="0"/>
    <xf numFmtId="0" fontId="10" fillId="0" borderId="0"/>
    <xf numFmtId="9" fontId="4" fillId="0" borderId="0" applyFont="0" applyFill="0" applyBorder="0" applyAlignment="0" applyProtection="0"/>
    <xf numFmtId="0" fontId="53" fillId="0" borderId="0"/>
    <xf numFmtId="0" fontId="10" fillId="0" borderId="0">
      <alignment vertical="center"/>
    </xf>
    <xf numFmtId="0" fontId="10" fillId="0" borderId="0">
      <alignment vertical="center"/>
    </xf>
    <xf numFmtId="0" fontId="10" fillId="0" borderId="0">
      <alignment vertical="center"/>
    </xf>
  </cellStyleXfs>
  <cellXfs count="466">
    <xf numFmtId="0" fontId="0" fillId="0" borderId="0" xfId="0"/>
    <xf numFmtId="0" fontId="9" fillId="0" borderId="0" xfId="0" applyFont="1"/>
    <xf numFmtId="4" fontId="9" fillId="0" borderId="0" xfId="0" applyNumberFormat="1" applyFont="1"/>
    <xf numFmtId="0" fontId="0" fillId="0" borderId="0" xfId="0" applyFont="1" applyProtection="1"/>
    <xf numFmtId="0" fontId="0" fillId="0" borderId="0" xfId="0" applyFont="1" applyBorder="1" applyProtection="1"/>
    <xf numFmtId="0" fontId="15" fillId="0" borderId="0" xfId="0" applyFont="1"/>
    <xf numFmtId="0" fontId="14" fillId="0" borderId="0" xfId="0" applyFont="1"/>
    <xf numFmtId="0" fontId="9" fillId="0" borderId="0" xfId="0" applyFont="1" applyFill="1"/>
    <xf numFmtId="0" fontId="14" fillId="0" borderId="0" xfId="0" applyFont="1" applyBorder="1"/>
    <xf numFmtId="0" fontId="18" fillId="0" borderId="0" xfId="0" applyFont="1"/>
    <xf numFmtId="0" fontId="28" fillId="0" borderId="0" xfId="0" applyFont="1"/>
    <xf numFmtId="0" fontId="29" fillId="0" borderId="25" xfId="0" applyFont="1" applyFill="1" applyBorder="1" applyAlignment="1">
      <alignment horizontal="center" vertical="top"/>
    </xf>
    <xf numFmtId="0" fontId="28" fillId="0" borderId="0" xfId="0" applyFont="1" applyBorder="1"/>
    <xf numFmtId="0" fontId="31" fillId="0" borderId="0" xfId="0" applyFont="1"/>
    <xf numFmtId="0" fontId="32" fillId="0" borderId="0" xfId="0" applyFont="1" applyAlignment="1" applyProtection="1">
      <alignment wrapText="1"/>
    </xf>
    <xf numFmtId="0" fontId="34" fillId="0" borderId="0" xfId="0" applyFont="1" applyFill="1" applyAlignment="1" applyProtection="1">
      <alignment horizontal="left" vertical="top" wrapText="1"/>
    </xf>
    <xf numFmtId="0" fontId="33" fillId="0" borderId="0" xfId="0" applyFont="1" applyFill="1" applyAlignment="1" applyProtection="1">
      <alignment horizontal="left" vertical="top" wrapText="1"/>
    </xf>
    <xf numFmtId="0" fontId="31" fillId="0" borderId="0" xfId="0" applyFont="1" applyAlignment="1" applyProtection="1">
      <alignment horizontal="left" vertical="top" wrapText="1"/>
    </xf>
    <xf numFmtId="0" fontId="34" fillId="0" borderId="0" xfId="0" applyFont="1" applyFill="1" applyBorder="1" applyAlignment="1" applyProtection="1">
      <alignment horizontal="left" vertical="top" wrapText="1"/>
    </xf>
    <xf numFmtId="0" fontId="31" fillId="0" borderId="0" xfId="0" applyFont="1" applyBorder="1"/>
    <xf numFmtId="0" fontId="34" fillId="0" borderId="0" xfId="0" applyFont="1" applyFill="1" applyBorder="1" applyAlignment="1" applyProtection="1">
      <alignment horizontal="left" vertical="top" wrapText="1" shrinkToFit="1"/>
    </xf>
    <xf numFmtId="0" fontId="34" fillId="0" borderId="0" xfId="0" applyFont="1" applyFill="1" applyAlignment="1" applyProtection="1">
      <alignment horizontal="left" vertical="top" wrapText="1" shrinkToFit="1"/>
    </xf>
    <xf numFmtId="0" fontId="34" fillId="0" borderId="0" xfId="0" applyFont="1" applyAlignment="1" applyProtection="1">
      <alignment wrapText="1"/>
    </xf>
    <xf numFmtId="0" fontId="37" fillId="0" borderId="25" xfId="0" applyFont="1" applyBorder="1" applyAlignment="1">
      <alignment vertical="top" wrapText="1"/>
    </xf>
    <xf numFmtId="0" fontId="31" fillId="0" borderId="25" xfId="0" applyFont="1" applyBorder="1" applyAlignment="1">
      <alignment horizontal="left"/>
    </xf>
    <xf numFmtId="4" fontId="31" fillId="0" borderId="25" xfId="0" applyNumberFormat="1" applyFont="1" applyBorder="1"/>
    <xf numFmtId="0" fontId="31" fillId="0" borderId="25" xfId="0" applyFont="1" applyBorder="1"/>
    <xf numFmtId="0" fontId="31" fillId="0" borderId="0" xfId="0" applyFont="1" applyFill="1" applyAlignment="1">
      <alignment horizontal="center" vertical="top"/>
    </xf>
    <xf numFmtId="0" fontId="31" fillId="0" borderId="0" xfId="0" applyFont="1" applyAlignment="1">
      <alignment vertical="top" wrapText="1"/>
    </xf>
    <xf numFmtId="0" fontId="31" fillId="0" borderId="0" xfId="0" applyFont="1" applyAlignment="1">
      <alignment horizontal="left"/>
    </xf>
    <xf numFmtId="4" fontId="31" fillId="0" borderId="0" xfId="0" applyNumberFormat="1" applyFont="1"/>
    <xf numFmtId="0" fontId="37" fillId="0" borderId="0" xfId="0" applyFont="1" applyFill="1" applyAlignment="1">
      <alignment horizontal="center" vertical="top"/>
    </xf>
    <xf numFmtId="0" fontId="37" fillId="0" borderId="0" xfId="0" applyFont="1" applyAlignment="1">
      <alignment vertical="top" wrapText="1"/>
    </xf>
    <xf numFmtId="0" fontId="31" fillId="0" borderId="19" xfId="0" applyFont="1" applyFill="1" applyBorder="1" applyAlignment="1">
      <alignment horizontal="center" vertical="top"/>
    </xf>
    <xf numFmtId="0" fontId="31" fillId="0" borderId="8" xfId="0" applyFont="1" applyBorder="1" applyAlignment="1">
      <alignment horizontal="left"/>
    </xf>
    <xf numFmtId="0" fontId="31" fillId="0" borderId="8" xfId="0" applyFont="1" applyBorder="1"/>
    <xf numFmtId="0" fontId="31" fillId="0" borderId="20" xfId="0" applyFont="1" applyBorder="1"/>
    <xf numFmtId="0" fontId="31" fillId="0" borderId="21" xfId="0" applyFont="1" applyFill="1" applyBorder="1" applyAlignment="1">
      <alignment horizontal="center" vertical="top"/>
    </xf>
    <xf numFmtId="0" fontId="31" fillId="0" borderId="0" xfId="0" applyFont="1" applyBorder="1" applyAlignment="1">
      <alignment horizontal="left"/>
    </xf>
    <xf numFmtId="0" fontId="31" fillId="0" borderId="22" xfId="0" applyFont="1" applyBorder="1"/>
    <xf numFmtId="0" fontId="34" fillId="0" borderId="0" xfId="0" quotePrefix="1" applyFont="1" applyFill="1" applyBorder="1" applyAlignment="1" applyProtection="1">
      <alignment vertical="top" wrapText="1"/>
    </xf>
    <xf numFmtId="0" fontId="31" fillId="0" borderId="0" xfId="0" applyFont="1" applyBorder="1" applyAlignment="1">
      <alignment vertical="top" wrapText="1"/>
    </xf>
    <xf numFmtId="4" fontId="31" fillId="0" borderId="0" xfId="0" applyNumberFormat="1" applyFont="1" applyFill="1" applyBorder="1" applyAlignment="1">
      <alignment horizontal="center" vertical="top"/>
    </xf>
    <xf numFmtId="4" fontId="31" fillId="0" borderId="0" xfId="0" applyNumberFormat="1" applyFont="1" applyFill="1" applyBorder="1" applyAlignment="1">
      <alignment horizontal="left"/>
    </xf>
    <xf numFmtId="4" fontId="31" fillId="0" borderId="0" xfId="0" applyNumberFormat="1" applyFont="1" applyFill="1" applyBorder="1"/>
    <xf numFmtId="4" fontId="31" fillId="0" borderId="0" xfId="2" applyNumberFormat="1" applyFont="1" applyFill="1" applyBorder="1"/>
    <xf numFmtId="4" fontId="31" fillId="0" borderId="0" xfId="0" applyNumberFormat="1" applyFont="1" applyBorder="1"/>
    <xf numFmtId="4" fontId="31" fillId="0" borderId="25" xfId="0" applyNumberFormat="1" applyFont="1" applyFill="1" applyBorder="1" applyAlignment="1">
      <alignment horizontal="center" vertical="top"/>
    </xf>
    <xf numFmtId="4" fontId="34" fillId="0" borderId="25" xfId="1" applyNumberFormat="1" applyFont="1" applyFill="1" applyBorder="1" applyAlignment="1">
      <alignment horizontal="left" vertical="top" wrapText="1"/>
    </xf>
    <xf numFmtId="4" fontId="31" fillId="0" borderId="25" xfId="0" applyNumberFormat="1" applyFont="1" applyFill="1" applyBorder="1" applyAlignment="1">
      <alignment horizontal="left"/>
    </xf>
    <xf numFmtId="4" fontId="31" fillId="0" borderId="25" xfId="2" applyNumberFormat="1" applyFont="1" applyFill="1" applyBorder="1"/>
    <xf numFmtId="4" fontId="31" fillId="0" borderId="0" xfId="0" applyNumberFormat="1" applyFont="1" applyFill="1" applyAlignment="1">
      <alignment horizontal="center" vertical="top"/>
    </xf>
    <xf numFmtId="4" fontId="31" fillId="0" borderId="0" xfId="0" applyNumberFormat="1" applyFont="1" applyAlignment="1">
      <alignment vertical="top" wrapText="1"/>
    </xf>
    <xf numFmtId="4" fontId="31" fillId="0" borderId="0" xfId="0" applyNumberFormat="1" applyFont="1" applyAlignment="1">
      <alignment horizontal="left"/>
    </xf>
    <xf numFmtId="4" fontId="31" fillId="0" borderId="8" xfId="0" applyNumberFormat="1" applyFont="1" applyBorder="1"/>
    <xf numFmtId="2" fontId="34" fillId="0" borderId="0" xfId="0" applyNumberFormat="1" applyFont="1" applyFill="1" applyBorder="1" applyAlignment="1" applyProtection="1">
      <alignment horizontal="left" vertical="top" wrapText="1"/>
    </xf>
    <xf numFmtId="2" fontId="34" fillId="0" borderId="0" xfId="0" quotePrefix="1" applyNumberFormat="1" applyFont="1" applyFill="1" applyBorder="1" applyAlignment="1" applyProtection="1">
      <alignment horizontal="left" vertical="top" wrapText="1"/>
    </xf>
    <xf numFmtId="0" fontId="34" fillId="0" borderId="0" xfId="3" quotePrefix="1" applyNumberFormat="1" applyFont="1" applyFill="1" applyBorder="1" applyAlignment="1" applyProtection="1">
      <alignment vertical="top" wrapText="1"/>
    </xf>
    <xf numFmtId="49" fontId="34" fillId="0" borderId="0" xfId="7" applyNumberFormat="1" applyFont="1" applyFill="1" applyBorder="1" applyAlignment="1" applyProtection="1">
      <alignment horizontal="left" vertical="top" wrapText="1"/>
    </xf>
    <xf numFmtId="0" fontId="31" fillId="0" borderId="0" xfId="0" applyFont="1" applyFill="1" applyBorder="1" applyAlignment="1">
      <alignment horizontal="center" vertical="top"/>
    </xf>
    <xf numFmtId="0" fontId="31" fillId="0" borderId="0" xfId="0" applyFont="1" applyFill="1" applyBorder="1" applyAlignment="1">
      <alignment vertical="top" wrapText="1"/>
    </xf>
    <xf numFmtId="0" fontId="31" fillId="0" borderId="25" xfId="0" applyFont="1" applyFill="1" applyBorder="1" applyAlignment="1">
      <alignment horizontal="center" vertical="top"/>
    </xf>
    <xf numFmtId="0" fontId="31" fillId="0" borderId="25" xfId="0" applyFont="1" applyBorder="1" applyAlignment="1">
      <alignment horizontal="left" vertical="top" wrapText="1"/>
    </xf>
    <xf numFmtId="0" fontId="31" fillId="0" borderId="25" xfId="0" applyFont="1" applyFill="1" applyBorder="1" applyAlignment="1">
      <alignment horizontal="left"/>
    </xf>
    <xf numFmtId="0" fontId="31" fillId="0" borderId="0" xfId="0" applyFont="1" applyFill="1" applyBorder="1" applyAlignment="1">
      <alignment horizontal="left"/>
    </xf>
    <xf numFmtId="0" fontId="31" fillId="0" borderId="0" xfId="2" applyFont="1" applyFill="1" applyBorder="1"/>
    <xf numFmtId="0" fontId="31" fillId="0" borderId="25" xfId="0" applyFont="1" applyBorder="1" applyAlignment="1">
      <alignment vertical="top" wrapText="1"/>
    </xf>
    <xf numFmtId="49" fontId="34" fillId="0" borderId="0" xfId="0" applyNumberFormat="1" applyFont="1" applyFill="1" applyBorder="1" applyAlignment="1" applyProtection="1">
      <alignment vertical="top" wrapText="1"/>
    </xf>
    <xf numFmtId="0" fontId="34" fillId="0" borderId="25" xfId="1" applyFont="1" applyFill="1" applyBorder="1" applyAlignment="1">
      <alignment vertical="top" wrapText="1"/>
    </xf>
    <xf numFmtId="4" fontId="31" fillId="0" borderId="25" xfId="0" applyNumberFormat="1" applyFont="1" applyFill="1" applyBorder="1"/>
    <xf numFmtId="0" fontId="34" fillId="0" borderId="8" xfId="0" applyFont="1" applyFill="1" applyBorder="1" applyAlignment="1" applyProtection="1">
      <alignment horizontal="left" vertical="top" wrapText="1"/>
    </xf>
    <xf numFmtId="0" fontId="34" fillId="0" borderId="0" xfId="0" applyNumberFormat="1" applyFont="1" applyFill="1" applyBorder="1" applyAlignment="1" applyProtection="1">
      <alignment horizontal="left" vertical="top" wrapText="1"/>
    </xf>
    <xf numFmtId="0" fontId="34" fillId="0" borderId="0" xfId="1" applyFont="1" applyFill="1" applyBorder="1" applyAlignment="1">
      <alignment vertical="top" wrapText="1"/>
    </xf>
    <xf numFmtId="0" fontId="34" fillId="6" borderId="0" xfId="0" applyFont="1" applyFill="1" applyBorder="1" applyAlignment="1" applyProtection="1">
      <alignment horizontal="left" vertical="top" wrapText="1"/>
    </xf>
    <xf numFmtId="0" fontId="34" fillId="6" borderId="0" xfId="0" applyFont="1" applyFill="1" applyBorder="1" applyAlignment="1" applyProtection="1">
      <alignment horizontal="center" vertical="top" wrapText="1"/>
    </xf>
    <xf numFmtId="0" fontId="34" fillId="0" borderId="0" xfId="19" applyFont="1" applyFill="1" applyBorder="1" applyAlignment="1">
      <alignment vertical="top" wrapText="1"/>
    </xf>
    <xf numFmtId="4" fontId="31" fillId="0" borderId="22" xfId="0" applyNumberFormat="1" applyFont="1" applyBorder="1"/>
    <xf numFmtId="0" fontId="31" fillId="0" borderId="29" xfId="0" applyFont="1" applyFill="1" applyBorder="1" applyAlignment="1">
      <alignment horizontal="center" vertical="top"/>
    </xf>
    <xf numFmtId="0" fontId="34" fillId="0" borderId="26" xfId="19" applyFont="1" applyFill="1" applyBorder="1" applyAlignment="1">
      <alignment vertical="top" wrapText="1"/>
    </xf>
    <xf numFmtId="0" fontId="31" fillId="0" borderId="26" xfId="0" applyFont="1" applyFill="1" applyBorder="1" applyAlignment="1">
      <alignment horizontal="left"/>
    </xf>
    <xf numFmtId="4" fontId="31" fillId="0" borderId="26" xfId="0" applyNumberFormat="1" applyFont="1" applyBorder="1"/>
    <xf numFmtId="4" fontId="31" fillId="0" borderId="26" xfId="2" applyNumberFormat="1" applyFont="1" applyFill="1" applyBorder="1"/>
    <xf numFmtId="0" fontId="31" fillId="0" borderId="26" xfId="0" applyFont="1" applyFill="1" applyBorder="1" applyAlignment="1">
      <alignment horizontal="center" vertical="top"/>
    </xf>
    <xf numFmtId="0" fontId="31" fillId="0" borderId="26" xfId="0" applyFont="1" applyBorder="1" applyAlignment="1">
      <alignment vertical="top" wrapText="1"/>
    </xf>
    <xf numFmtId="0" fontId="31" fillId="0" borderId="26" xfId="0" applyFont="1" applyBorder="1" applyAlignment="1">
      <alignment horizontal="left"/>
    </xf>
    <xf numFmtId="0" fontId="41" fillId="0" borderId="0" xfId="0" applyFont="1" applyBorder="1" applyAlignment="1">
      <alignment vertical="top" wrapText="1"/>
    </xf>
    <xf numFmtId="0" fontId="34" fillId="0" borderId="0" xfId="4" applyFont="1" applyFill="1" applyBorder="1" applyAlignment="1">
      <alignment horizontal="left" vertical="top" wrapText="1"/>
    </xf>
    <xf numFmtId="0" fontId="34" fillId="0" borderId="0" xfId="0" applyFont="1" applyFill="1" applyBorder="1" applyAlignment="1">
      <alignment vertical="top" wrapText="1"/>
    </xf>
    <xf numFmtId="0" fontId="37" fillId="0" borderId="0" xfId="0" applyFont="1" applyAlignment="1">
      <alignment horizontal="center" vertical="top" wrapText="1"/>
    </xf>
    <xf numFmtId="0" fontId="34" fillId="0" borderId="0" xfId="5" applyNumberFormat="1" applyFont="1" applyFill="1" applyBorder="1" applyAlignment="1" applyProtection="1">
      <alignment horizontal="left" vertical="top" wrapText="1"/>
    </xf>
    <xf numFmtId="0" fontId="34" fillId="0" borderId="26" xfId="0" applyFont="1" applyFill="1" applyBorder="1" applyAlignment="1" applyProtection="1">
      <alignment horizontal="left" vertical="top" wrapText="1"/>
    </xf>
    <xf numFmtId="0" fontId="31" fillId="0" borderId="26" xfId="0" applyFont="1" applyBorder="1"/>
    <xf numFmtId="0" fontId="39" fillId="0" borderId="0" xfId="0" applyFont="1" applyFill="1" applyAlignment="1">
      <alignment vertical="top" wrapText="1"/>
    </xf>
    <xf numFmtId="0" fontId="31" fillId="0" borderId="0" xfId="0" applyFont="1" applyBorder="1" applyAlignment="1">
      <alignment horizontal="left" vertical="top" wrapText="1"/>
    </xf>
    <xf numFmtId="0" fontId="39" fillId="0" borderId="0" xfId="0" applyFont="1" applyFill="1" applyBorder="1" applyAlignment="1">
      <alignment horizontal="left" vertical="top" wrapText="1"/>
    </xf>
    <xf numFmtId="0" fontId="33" fillId="0" borderId="28" xfId="3" applyFont="1" applyFill="1" applyBorder="1" applyAlignment="1">
      <alignment horizontal="center" vertical="top"/>
    </xf>
    <xf numFmtId="0" fontId="37" fillId="0" borderId="28" xfId="0" applyFont="1" applyBorder="1" applyAlignment="1">
      <alignment vertical="top" wrapText="1"/>
    </xf>
    <xf numFmtId="0" fontId="31" fillId="0" borderId="28" xfId="0" applyFont="1" applyBorder="1" applyAlignment="1">
      <alignment horizontal="left"/>
    </xf>
    <xf numFmtId="4" fontId="31" fillId="0" borderId="28" xfId="0" applyNumberFormat="1" applyFont="1" applyBorder="1"/>
    <xf numFmtId="0" fontId="31" fillId="0" borderId="28" xfId="0" applyFont="1" applyBorder="1"/>
    <xf numFmtId="4" fontId="37" fillId="0" borderId="28" xfId="0" applyNumberFormat="1" applyFont="1" applyBorder="1"/>
    <xf numFmtId="0" fontId="33" fillId="0" borderId="0" xfId="3" applyFont="1" applyFill="1" applyBorder="1" applyAlignment="1">
      <alignment horizontal="center" vertical="top"/>
    </xf>
    <xf numFmtId="0" fontId="37" fillId="0" borderId="0" xfId="0" applyFont="1" applyBorder="1" applyAlignment="1">
      <alignment vertical="top" wrapText="1"/>
    </xf>
    <xf numFmtId="4" fontId="37" fillId="0" borderId="0" xfId="0" applyNumberFormat="1" applyFont="1" applyBorder="1"/>
    <xf numFmtId="0" fontId="32" fillId="0" borderId="0" xfId="3" applyFont="1" applyFill="1" applyBorder="1" applyAlignment="1">
      <alignment horizontal="center" vertical="top"/>
    </xf>
    <xf numFmtId="0" fontId="32" fillId="0" borderId="25" xfId="3" applyFont="1" applyFill="1" applyBorder="1" applyAlignment="1">
      <alignment horizontal="center" vertical="top"/>
    </xf>
    <xf numFmtId="0" fontId="33" fillId="0" borderId="25" xfId="3" applyFont="1" applyFill="1" applyBorder="1" applyAlignment="1">
      <alignment horizontal="center" vertical="top"/>
    </xf>
    <xf numFmtId="4" fontId="37" fillId="0" borderId="25" xfId="0" applyNumberFormat="1" applyFont="1" applyBorder="1"/>
    <xf numFmtId="0" fontId="42" fillId="0" borderId="0" xfId="3" applyFont="1" applyFill="1" applyBorder="1" applyAlignment="1">
      <alignment horizontal="center" vertical="top"/>
    </xf>
    <xf numFmtId="0" fontId="33" fillId="0" borderId="0" xfId="0" applyFont="1" applyBorder="1" applyAlignment="1">
      <alignment vertical="top" wrapText="1"/>
    </xf>
    <xf numFmtId="0" fontId="33" fillId="0" borderId="0" xfId="0" applyFont="1" applyBorder="1" applyAlignment="1">
      <alignment horizontal="left"/>
    </xf>
    <xf numFmtId="0" fontId="33" fillId="0" borderId="25" xfId="0" applyFont="1" applyBorder="1" applyAlignment="1">
      <alignment vertical="top" wrapText="1"/>
    </xf>
    <xf numFmtId="0" fontId="33" fillId="0" borderId="25" xfId="0" applyFont="1" applyBorder="1" applyAlignment="1">
      <alignment horizontal="left"/>
    </xf>
    <xf numFmtId="0" fontId="37" fillId="0" borderId="0" xfId="0" applyFont="1" applyBorder="1" applyAlignment="1">
      <alignment horizontal="center" vertical="top" wrapText="1"/>
    </xf>
    <xf numFmtId="0" fontId="44" fillId="0" borderId="0" xfId="0" applyFont="1" applyBorder="1"/>
    <xf numFmtId="0" fontId="44" fillId="0" borderId="5" xfId="0" applyFont="1" applyBorder="1"/>
    <xf numFmtId="0" fontId="44" fillId="0" borderId="5" xfId="0" applyFont="1" applyBorder="1" applyAlignment="1">
      <alignment horizontal="left"/>
    </xf>
    <xf numFmtId="0" fontId="44" fillId="0" borderId="0" xfId="0" applyFont="1"/>
    <xf numFmtId="0" fontId="44" fillId="0" borderId="0" xfId="0" applyFont="1" applyAlignment="1">
      <alignment horizontal="left"/>
    </xf>
    <xf numFmtId="0" fontId="44" fillId="0" borderId="0" xfId="0" applyFont="1" applyBorder="1" applyAlignment="1">
      <alignment horizontal="left"/>
    </xf>
    <xf numFmtId="0" fontId="44" fillId="0" borderId="0" xfId="0" applyFont="1" applyBorder="1" applyAlignment="1">
      <alignment vertical="top"/>
    </xf>
    <xf numFmtId="0" fontId="30" fillId="0" borderId="0" xfId="0" applyFont="1" applyFill="1" applyBorder="1" applyAlignment="1">
      <alignment wrapText="1"/>
    </xf>
    <xf numFmtId="0" fontId="30" fillId="0" borderId="0" xfId="0" applyFont="1" applyFill="1" applyBorder="1"/>
    <xf numFmtId="0" fontId="30" fillId="0" borderId="0" xfId="0" applyFont="1" applyBorder="1"/>
    <xf numFmtId="0" fontId="30" fillId="0" borderId="0" xfId="0" applyFont="1" applyBorder="1" applyAlignment="1">
      <alignment horizontal="left"/>
    </xf>
    <xf numFmtId="0" fontId="44" fillId="0" borderId="0" xfId="0" applyFont="1" applyFill="1" applyBorder="1"/>
    <xf numFmtId="0" fontId="34" fillId="0" borderId="0" xfId="0" applyFont="1" applyFill="1" applyBorder="1" applyAlignment="1" applyProtection="1">
      <alignment horizontal="left" vertical="top" wrapText="1"/>
    </xf>
    <xf numFmtId="0" fontId="31" fillId="0" borderId="0" xfId="0" applyFont="1" applyProtection="1"/>
    <xf numFmtId="0" fontId="37" fillId="0" borderId="0" xfId="0" applyFont="1" applyProtection="1"/>
    <xf numFmtId="0" fontId="37" fillId="0" borderId="0" xfId="0" applyFont="1" applyAlignment="1" applyProtection="1">
      <alignment horizontal="left" wrapText="1"/>
    </xf>
    <xf numFmtId="0" fontId="37" fillId="0" borderId="0" xfId="0" applyFont="1" applyAlignment="1" applyProtection="1">
      <alignment horizontal="left"/>
    </xf>
    <xf numFmtId="0" fontId="31" fillId="0" borderId="17" xfId="0" applyFont="1" applyBorder="1" applyProtection="1"/>
    <xf numFmtId="0" fontId="31" fillId="0" borderId="9" xfId="0" applyFont="1" applyBorder="1" applyProtection="1"/>
    <xf numFmtId="0" fontId="31" fillId="0" borderId="0" xfId="0" applyFont="1" applyBorder="1" applyProtection="1"/>
    <xf numFmtId="0" fontId="31" fillId="0" borderId="5" xfId="0" applyFont="1" applyFill="1" applyBorder="1" applyProtection="1"/>
    <xf numFmtId="0" fontId="31" fillId="0" borderId="5" xfId="0" applyFont="1" applyFill="1" applyBorder="1" applyAlignment="1" applyProtection="1">
      <alignment wrapText="1"/>
    </xf>
    <xf numFmtId="4" fontId="31" fillId="0" borderId="5" xfId="0" applyNumberFormat="1" applyFont="1" applyFill="1" applyBorder="1" applyProtection="1"/>
    <xf numFmtId="0" fontId="31" fillId="0" borderId="0" xfId="0" applyFont="1" applyAlignment="1" applyProtection="1">
      <alignment horizontal="center" vertical="center"/>
    </xf>
    <xf numFmtId="0" fontId="31" fillId="0" borderId="0" xfId="0" applyFont="1" applyFill="1" applyProtection="1"/>
    <xf numFmtId="0" fontId="31" fillId="0" borderId="0" xfId="0" applyFont="1" applyFill="1" applyAlignment="1" applyProtection="1">
      <alignment wrapText="1"/>
    </xf>
    <xf numFmtId="4" fontId="31" fillId="0" borderId="0" xfId="0" applyNumberFormat="1" applyFont="1" applyFill="1" applyProtection="1"/>
    <xf numFmtId="0" fontId="31" fillId="6" borderId="33" xfId="0" applyFont="1" applyFill="1" applyBorder="1" applyProtection="1">
      <protection locked="0"/>
    </xf>
    <xf numFmtId="0" fontId="31" fillId="0" borderId="9" xfId="0" applyFont="1" applyBorder="1" applyAlignment="1" applyProtection="1">
      <alignment horizontal="center"/>
    </xf>
    <xf numFmtId="0" fontId="45" fillId="0" borderId="0" xfId="3" applyFont="1" applyFill="1" applyBorder="1" applyAlignment="1">
      <alignment horizontal="center" vertical="top"/>
    </xf>
    <xf numFmtId="0" fontId="30" fillId="0" borderId="0" xfId="0" applyFont="1" applyBorder="1" applyAlignment="1">
      <alignment vertical="top" wrapText="1"/>
    </xf>
    <xf numFmtId="4" fontId="44" fillId="0" borderId="0" xfId="0" applyNumberFormat="1" applyFont="1" applyBorder="1"/>
    <xf numFmtId="4" fontId="30" fillId="0" borderId="0" xfId="0" applyNumberFormat="1" applyFont="1" applyBorder="1"/>
    <xf numFmtId="0" fontId="45" fillId="0" borderId="0" xfId="0" applyFont="1" applyBorder="1" applyAlignment="1">
      <alignment vertical="top" wrapText="1"/>
    </xf>
    <xf numFmtId="0" fontId="45" fillId="0" borderId="0" xfId="0" applyFont="1" applyBorder="1" applyAlignment="1">
      <alignment horizontal="left"/>
    </xf>
    <xf numFmtId="0" fontId="31" fillId="0" borderId="0" xfId="3" applyFont="1" applyFill="1" applyAlignment="1">
      <alignment horizontal="center" vertical="top"/>
    </xf>
    <xf numFmtId="0" fontId="31" fillId="0" borderId="25" xfId="0" applyFont="1" applyFill="1" applyBorder="1" applyAlignment="1">
      <alignment horizontal="left" vertical="top" wrapText="1"/>
    </xf>
    <xf numFmtId="0" fontId="31" fillId="6" borderId="23" xfId="0" applyFont="1" applyFill="1" applyBorder="1" applyAlignment="1">
      <alignment horizontal="center" vertical="top" wrapText="1"/>
    </xf>
    <xf numFmtId="0" fontId="31" fillId="6" borderId="7" xfId="0" applyFont="1" applyFill="1" applyBorder="1" applyAlignment="1">
      <alignment vertical="top" wrapText="1"/>
    </xf>
    <xf numFmtId="0" fontId="31" fillId="6" borderId="7" xfId="0" applyFont="1" applyFill="1" applyBorder="1" applyAlignment="1">
      <alignment horizontal="left"/>
    </xf>
    <xf numFmtId="4" fontId="38" fillId="6" borderId="7" xfId="0" applyNumberFormat="1" applyFont="1" applyFill="1" applyBorder="1" applyAlignment="1">
      <alignment horizontal="right"/>
    </xf>
    <xf numFmtId="4" fontId="38" fillId="6" borderId="7" xfId="0" applyNumberFormat="1" applyFont="1" applyFill="1" applyBorder="1" applyAlignment="1">
      <alignment horizontal="right" wrapText="1"/>
    </xf>
    <xf numFmtId="4" fontId="38" fillId="6" borderId="24" xfId="0" applyNumberFormat="1" applyFont="1" applyFill="1" applyBorder="1" applyAlignment="1">
      <alignment horizontal="right"/>
    </xf>
    <xf numFmtId="0" fontId="31" fillId="0" borderId="0" xfId="0" applyFont="1" applyFill="1" applyBorder="1" applyAlignment="1">
      <alignment vertical="top"/>
    </xf>
    <xf numFmtId="0" fontId="31" fillId="6" borderId="17" xfId="0" applyFont="1" applyFill="1" applyBorder="1" applyProtection="1"/>
    <xf numFmtId="0" fontId="37" fillId="6" borderId="9" xfId="0" applyFont="1" applyFill="1" applyBorder="1" applyProtection="1"/>
    <xf numFmtId="0" fontId="37" fillId="0" borderId="25" xfId="0" applyFont="1" applyFill="1" applyBorder="1" applyAlignment="1">
      <alignment horizontal="center" vertical="top"/>
    </xf>
    <xf numFmtId="4" fontId="31" fillId="0" borderId="35" xfId="0" applyNumberFormat="1" applyFont="1" applyFill="1" applyBorder="1"/>
    <xf numFmtId="4" fontId="31" fillId="0" borderId="35" xfId="0" applyNumberFormat="1" applyFont="1" applyFill="1" applyBorder="1" applyAlignment="1">
      <alignment horizontal="center" vertical="top"/>
    </xf>
    <xf numFmtId="0" fontId="31" fillId="0" borderId="35" xfId="0" applyFont="1" applyFill="1" applyBorder="1" applyAlignment="1">
      <alignment horizontal="left"/>
    </xf>
    <xf numFmtId="4" fontId="31" fillId="6" borderId="35" xfId="2" applyNumberFormat="1" applyFont="1" applyFill="1" applyBorder="1"/>
    <xf numFmtId="4" fontId="31" fillId="0" borderId="35" xfId="0" applyNumberFormat="1" applyFont="1" applyBorder="1"/>
    <xf numFmtId="0" fontId="31" fillId="0" borderId="35" xfId="0" applyFont="1" applyFill="1" applyBorder="1" applyAlignment="1">
      <alignment horizontal="center" vertical="top"/>
    </xf>
    <xf numFmtId="4" fontId="31" fillId="0" borderId="35" xfId="2" applyNumberFormat="1" applyFont="1" applyFill="1" applyBorder="1"/>
    <xf numFmtId="16" fontId="31" fillId="0" borderId="35" xfId="0" applyNumberFormat="1" applyFont="1" applyFill="1" applyBorder="1" applyAlignment="1">
      <alignment horizontal="center" vertical="top"/>
    </xf>
    <xf numFmtId="4" fontId="31" fillId="0" borderId="35" xfId="0" applyNumberFormat="1" applyFont="1" applyFill="1" applyBorder="1" applyAlignment="1">
      <alignment horizontal="left"/>
    </xf>
    <xf numFmtId="0" fontId="31" fillId="0" borderId="36" xfId="0" applyFont="1" applyFill="1" applyBorder="1" applyAlignment="1">
      <alignment horizontal="center" vertical="top"/>
    </xf>
    <xf numFmtId="0" fontId="34" fillId="0" borderId="37" xfId="4" applyFont="1" applyFill="1" applyBorder="1" applyAlignment="1">
      <alignment horizontal="left" vertical="top" wrapText="1"/>
    </xf>
    <xf numFmtId="0" fontId="31" fillId="0" borderId="37" xfId="0" applyFont="1" applyBorder="1" applyAlignment="1">
      <alignment horizontal="left"/>
    </xf>
    <xf numFmtId="4" fontId="31" fillId="0" borderId="37" xfId="0" applyNumberFormat="1" applyFont="1" applyBorder="1"/>
    <xf numFmtId="0" fontId="31" fillId="0" borderId="37" xfId="0" applyFont="1" applyBorder="1"/>
    <xf numFmtId="0" fontId="31" fillId="0" borderId="38" xfId="0" applyFont="1" applyBorder="1"/>
    <xf numFmtId="0" fontId="31" fillId="0" borderId="2" xfId="0" applyFont="1" applyFill="1" applyBorder="1" applyAlignment="1">
      <alignment horizontal="center" vertical="top"/>
    </xf>
    <xf numFmtId="0" fontId="31" fillId="0" borderId="3" xfId="0" applyFont="1" applyBorder="1"/>
    <xf numFmtId="0" fontId="31" fillId="6" borderId="35" xfId="0" applyFont="1" applyFill="1" applyBorder="1" applyAlignment="1">
      <alignment horizontal="center" vertical="top" wrapText="1"/>
    </xf>
    <xf numFmtId="0" fontId="31" fillId="6" borderId="35" xfId="0" applyFont="1" applyFill="1" applyBorder="1" applyAlignment="1">
      <alignment vertical="top" wrapText="1"/>
    </xf>
    <xf numFmtId="0" fontId="31" fillId="6" borderId="35" xfId="0" applyFont="1" applyFill="1" applyBorder="1" applyAlignment="1">
      <alignment horizontal="left"/>
    </xf>
    <xf numFmtId="4" fontId="31" fillId="6" borderId="35" xfId="0" applyNumberFormat="1" applyFont="1" applyFill="1" applyBorder="1" applyAlignment="1">
      <alignment horizontal="right"/>
    </xf>
    <xf numFmtId="4" fontId="31" fillId="6" borderId="35" xfId="0" applyNumberFormat="1" applyFont="1" applyFill="1" applyBorder="1" applyAlignment="1">
      <alignment horizontal="right" wrapText="1"/>
    </xf>
    <xf numFmtId="0" fontId="31" fillId="0" borderId="4" xfId="0" applyFont="1" applyFill="1" applyBorder="1" applyAlignment="1">
      <alignment horizontal="center" vertical="top"/>
    </xf>
    <xf numFmtId="0" fontId="31" fillId="0" borderId="5" xfId="0" applyFont="1" applyBorder="1" applyAlignment="1">
      <alignment horizontal="left"/>
    </xf>
    <xf numFmtId="4" fontId="31" fillId="0" borderId="5" xfId="0" applyNumberFormat="1" applyFont="1" applyBorder="1"/>
    <xf numFmtId="0" fontId="31" fillId="0" borderId="6" xfId="0" applyFont="1" applyBorder="1"/>
    <xf numFmtId="0" fontId="34" fillId="0" borderId="37" xfId="0" applyNumberFormat="1" applyFont="1" applyFill="1" applyBorder="1" applyAlignment="1" applyProtection="1">
      <alignment horizontal="left" vertical="top" wrapText="1"/>
    </xf>
    <xf numFmtId="0" fontId="31" fillId="0" borderId="5" xfId="0" applyFont="1" applyBorder="1"/>
    <xf numFmtId="4" fontId="31" fillId="6" borderId="35" xfId="0" applyNumberFormat="1" applyFont="1" applyFill="1" applyBorder="1" applyAlignment="1">
      <alignment horizontal="center" vertical="top"/>
    </xf>
    <xf numFmtId="0" fontId="34" fillId="6" borderId="35" xfId="0" applyFont="1" applyFill="1" applyBorder="1" applyAlignment="1" applyProtection="1">
      <alignment horizontal="left" vertical="top" wrapText="1"/>
    </xf>
    <xf numFmtId="4" fontId="31" fillId="6" borderId="35" xfId="0" applyNumberFormat="1" applyFont="1" applyFill="1" applyBorder="1" applyAlignment="1">
      <alignment horizontal="left"/>
    </xf>
    <xf numFmtId="4" fontId="31" fillId="6" borderId="35" xfId="0" applyNumberFormat="1" applyFont="1" applyFill="1" applyBorder="1"/>
    <xf numFmtId="0" fontId="31" fillId="0" borderId="0" xfId="0" applyFont="1" applyFill="1" applyBorder="1" applyAlignment="1">
      <alignment horizontal="left" vertical="top" wrapText="1"/>
    </xf>
    <xf numFmtId="0" fontId="34" fillId="0" borderId="5" xfId="0" applyNumberFormat="1" applyFont="1" applyFill="1" applyBorder="1" applyAlignment="1" applyProtection="1">
      <alignment horizontal="left" vertical="top" wrapText="1"/>
    </xf>
    <xf numFmtId="0" fontId="31" fillId="0" borderId="37" xfId="0" applyFont="1" applyFill="1" applyBorder="1" applyAlignment="1">
      <alignment vertical="top" wrapText="1"/>
    </xf>
    <xf numFmtId="0" fontId="37" fillId="0" borderId="0" xfId="0" applyFont="1" applyAlignment="1">
      <alignment horizontal="left"/>
    </xf>
    <xf numFmtId="4" fontId="37" fillId="0" borderId="0" xfId="0" applyNumberFormat="1" applyFont="1"/>
    <xf numFmtId="0" fontId="37" fillId="0" borderId="0" xfId="0" applyFont="1"/>
    <xf numFmtId="4" fontId="31" fillId="6" borderId="39" xfId="2" applyNumberFormat="1" applyFont="1" applyFill="1" applyBorder="1"/>
    <xf numFmtId="0" fontId="37" fillId="0" borderId="0" xfId="0" applyFont="1" applyBorder="1" applyAlignment="1" applyProtection="1">
      <alignment horizontal="center"/>
    </xf>
    <xf numFmtId="0" fontId="37" fillId="0" borderId="0" xfId="0" applyFont="1" applyBorder="1" applyProtection="1"/>
    <xf numFmtId="0" fontId="28" fillId="6" borderId="7" xfId="0" applyFont="1" applyFill="1" applyBorder="1" applyAlignment="1" applyProtection="1">
      <alignment wrapText="1"/>
    </xf>
    <xf numFmtId="0" fontId="33" fillId="6" borderId="0" xfId="0" applyFont="1" applyFill="1" applyAlignment="1" applyProtection="1">
      <alignment horizontal="left" vertical="top" wrapText="1"/>
    </xf>
    <xf numFmtId="4" fontId="38" fillId="6" borderId="35" xfId="0" applyNumberFormat="1" applyFont="1" applyFill="1" applyBorder="1" applyAlignment="1">
      <alignment horizontal="right"/>
    </xf>
    <xf numFmtId="4" fontId="38" fillId="6" borderId="35" xfId="0" applyNumberFormat="1" applyFont="1" applyFill="1" applyBorder="1" applyAlignment="1">
      <alignment horizontal="right" wrapText="1"/>
    </xf>
    <xf numFmtId="0" fontId="34" fillId="0" borderId="37" xfId="0" applyFont="1" applyFill="1" applyBorder="1" applyAlignment="1" applyProtection="1">
      <alignment vertical="top" wrapText="1"/>
    </xf>
    <xf numFmtId="2" fontId="34" fillId="0" borderId="37" xfId="0" applyNumberFormat="1" applyFont="1" applyFill="1" applyBorder="1" applyAlignment="1" applyProtection="1">
      <alignment horizontal="left" vertical="top" wrapText="1"/>
    </xf>
    <xf numFmtId="0" fontId="34" fillId="0" borderId="5" xfId="0" quotePrefix="1" applyFont="1" applyFill="1" applyBorder="1" applyAlignment="1" applyProtection="1">
      <alignment vertical="top" wrapText="1"/>
    </xf>
    <xf numFmtId="49" fontId="34" fillId="0" borderId="37" xfId="0" applyNumberFormat="1" applyFont="1" applyFill="1" applyBorder="1" applyAlignment="1" applyProtection="1">
      <alignment vertical="top" wrapText="1"/>
    </xf>
    <xf numFmtId="0" fontId="34" fillId="0" borderId="5" xfId="0" applyFont="1" applyFill="1" applyBorder="1" applyAlignment="1" applyProtection="1">
      <alignment horizontal="left" vertical="top" wrapText="1"/>
    </xf>
    <xf numFmtId="0" fontId="34" fillId="0" borderId="37" xfId="0" applyFont="1" applyFill="1" applyBorder="1" applyAlignment="1" applyProtection="1">
      <alignment horizontal="left" vertical="top" wrapText="1"/>
    </xf>
    <xf numFmtId="0" fontId="31" fillId="6" borderId="2" xfId="0" applyFont="1" applyFill="1" applyBorder="1" applyAlignment="1">
      <alignment horizontal="center" vertical="top"/>
    </xf>
    <xf numFmtId="0" fontId="31" fillId="6" borderId="3" xfId="0" applyFont="1" applyFill="1" applyBorder="1"/>
    <xf numFmtId="0" fontId="37" fillId="0" borderId="0" xfId="0" applyFont="1" applyBorder="1" applyAlignment="1" applyProtection="1">
      <alignment wrapText="1"/>
    </xf>
    <xf numFmtId="4" fontId="31" fillId="0" borderId="0" xfId="0" applyNumberFormat="1" applyFont="1" applyAlignment="1" applyProtection="1">
      <alignment horizontal="center"/>
    </xf>
    <xf numFmtId="4" fontId="37" fillId="0" borderId="0" xfId="0" applyNumberFormat="1" applyFont="1" applyAlignment="1" applyProtection="1">
      <alignment horizontal="center"/>
    </xf>
    <xf numFmtId="4" fontId="31" fillId="0" borderId="18" xfId="0" applyNumberFormat="1" applyFont="1" applyBorder="1" applyAlignment="1" applyProtection="1">
      <alignment horizontal="center"/>
    </xf>
    <xf numFmtId="4" fontId="31" fillId="0" borderId="3" xfId="0" applyNumberFormat="1" applyFont="1" applyBorder="1" applyAlignment="1" applyProtection="1">
      <alignment horizontal="center"/>
    </xf>
    <xf numFmtId="4" fontId="37" fillId="0" borderId="3" xfId="0" applyNumberFormat="1" applyFont="1" applyBorder="1" applyAlignment="1" applyProtection="1">
      <alignment horizontal="center"/>
    </xf>
    <xf numFmtId="4" fontId="37" fillId="0" borderId="3" xfId="0" applyNumberFormat="1" applyFont="1" applyFill="1" applyBorder="1" applyAlignment="1" applyProtection="1">
      <alignment horizontal="center"/>
    </xf>
    <xf numFmtId="4" fontId="31" fillId="0" borderId="6" xfId="0" applyNumberFormat="1" applyFont="1" applyBorder="1" applyAlignment="1" applyProtection="1">
      <alignment horizontal="center"/>
    </xf>
    <xf numFmtId="4" fontId="37" fillId="6" borderId="18" xfId="0" applyNumberFormat="1" applyFont="1" applyFill="1" applyBorder="1" applyAlignment="1" applyProtection="1">
      <alignment horizontal="center"/>
    </xf>
    <xf numFmtId="4" fontId="31" fillId="6" borderId="34" xfId="0" applyNumberFormat="1" applyFont="1" applyFill="1" applyBorder="1" applyAlignment="1" applyProtection="1">
      <alignment horizontal="center"/>
    </xf>
    <xf numFmtId="4" fontId="31" fillId="0" borderId="0" xfId="0" applyNumberFormat="1" applyFont="1" applyBorder="1" applyAlignment="1" applyProtection="1">
      <alignment horizontal="center"/>
    </xf>
    <xf numFmtId="0" fontId="31" fillId="6" borderId="40" xfId="0" applyFont="1" applyFill="1" applyBorder="1" applyProtection="1"/>
    <xf numFmtId="4" fontId="31" fillId="6" borderId="40" xfId="0" applyNumberFormat="1" applyFont="1" applyFill="1" applyBorder="1" applyAlignment="1" applyProtection="1">
      <alignment horizontal="center"/>
    </xf>
    <xf numFmtId="0" fontId="37" fillId="6" borderId="40" xfId="0" applyFont="1" applyFill="1" applyBorder="1" applyProtection="1"/>
    <xf numFmtId="0" fontId="30" fillId="0" borderId="0" xfId="0" applyFont="1" applyBorder="1" applyAlignment="1">
      <alignment horizontal="center" vertical="top" wrapText="1"/>
    </xf>
    <xf numFmtId="0" fontId="41" fillId="0" borderId="37" xfId="0" applyFont="1" applyBorder="1" applyAlignment="1">
      <alignment vertical="top" wrapText="1"/>
    </xf>
    <xf numFmtId="0" fontId="34" fillId="0" borderId="42" xfId="5" applyNumberFormat="1" applyFont="1" applyFill="1" applyBorder="1" applyAlignment="1" applyProtection="1">
      <alignment horizontal="left" vertical="top" wrapText="1"/>
    </xf>
    <xf numFmtId="0" fontId="31" fillId="0" borderId="42" xfId="0" applyFont="1" applyBorder="1" applyAlignment="1">
      <alignment horizontal="left"/>
    </xf>
    <xf numFmtId="0" fontId="31" fillId="0" borderId="42" xfId="0" applyFont="1" applyBorder="1"/>
    <xf numFmtId="0" fontId="31" fillId="0" borderId="43" xfId="0" applyFont="1" applyBorder="1"/>
    <xf numFmtId="49" fontId="34" fillId="0" borderId="5" xfId="7" applyNumberFormat="1" applyFont="1" applyFill="1" applyBorder="1" applyAlignment="1" applyProtection="1">
      <alignment horizontal="left" vertical="top" wrapText="1"/>
    </xf>
    <xf numFmtId="0" fontId="31" fillId="0" borderId="3" xfId="0" applyFont="1" applyFill="1" applyBorder="1"/>
    <xf numFmtId="0" fontId="18" fillId="0" borderId="0" xfId="0" applyFont="1" applyFill="1"/>
    <xf numFmtId="0" fontId="34" fillId="0" borderId="35" xfId="0" applyFont="1" applyFill="1" applyBorder="1" applyAlignment="1">
      <alignment horizontal="left" vertical="top" wrapText="1"/>
    </xf>
    <xf numFmtId="4" fontId="34" fillId="0" borderId="35" xfId="0" applyNumberFormat="1" applyFont="1" applyFill="1" applyBorder="1" applyAlignment="1">
      <alignment vertical="top" wrapText="1"/>
    </xf>
    <xf numFmtId="4" fontId="31" fillId="0" borderId="35" xfId="0" applyNumberFormat="1" applyFont="1" applyFill="1" applyBorder="1" applyAlignment="1">
      <alignment vertical="top" wrapText="1"/>
    </xf>
    <xf numFmtId="0" fontId="31" fillId="0" borderId="35" xfId="0" applyFont="1" applyFill="1" applyBorder="1" applyAlignment="1">
      <alignment horizontal="left" vertical="top" wrapText="1"/>
    </xf>
    <xf numFmtId="0" fontId="34" fillId="0" borderId="35" xfId="0" applyFont="1" applyFill="1" applyBorder="1" applyAlignment="1" applyProtection="1">
      <alignment horizontal="left" vertical="top" wrapText="1"/>
    </xf>
    <xf numFmtId="0" fontId="31" fillId="0" borderId="35" xfId="0" applyFont="1" applyFill="1" applyBorder="1" applyAlignment="1">
      <alignment vertical="top" wrapText="1"/>
    </xf>
    <xf numFmtId="0" fontId="34" fillId="0" borderId="35" xfId="0" applyFont="1" applyFill="1" applyBorder="1" applyAlignment="1">
      <alignment vertical="top" wrapText="1"/>
    </xf>
    <xf numFmtId="0" fontId="34" fillId="0" borderId="35" xfId="19" applyFont="1" applyFill="1" applyBorder="1" applyAlignment="1">
      <alignment vertical="top" wrapText="1"/>
    </xf>
    <xf numFmtId="4" fontId="0" fillId="0" borderId="0" xfId="0" applyNumberFormat="1" applyFont="1" applyProtection="1"/>
    <xf numFmtId="0" fontId="18" fillId="7" borderId="0" xfId="0" applyFont="1" applyFill="1"/>
    <xf numFmtId="0" fontId="50" fillId="0" borderId="0" xfId="0" applyFont="1" applyFill="1"/>
    <xf numFmtId="49" fontId="31" fillId="0" borderId="35" xfId="0" applyNumberFormat="1" applyFont="1" applyFill="1" applyBorder="1" applyAlignment="1">
      <alignment horizontal="center" vertical="top"/>
    </xf>
    <xf numFmtId="4" fontId="34" fillId="8" borderId="35" xfId="0" applyNumberFormat="1" applyFont="1" applyFill="1" applyBorder="1"/>
    <xf numFmtId="0" fontId="39" fillId="0" borderId="35" xfId="0" applyFont="1" applyFill="1" applyBorder="1" applyAlignment="1">
      <alignment vertical="top" wrapText="1"/>
    </xf>
    <xf numFmtId="4" fontId="31" fillId="8" borderId="35" xfId="0" applyNumberFormat="1" applyFont="1" applyFill="1" applyBorder="1"/>
    <xf numFmtId="4" fontId="31" fillId="6" borderId="39" xfId="0" applyNumberFormat="1" applyFont="1" applyFill="1" applyBorder="1" applyAlignment="1">
      <alignment horizontal="right"/>
    </xf>
    <xf numFmtId="4" fontId="31" fillId="0" borderId="42" xfId="0" applyNumberFormat="1" applyFont="1" applyBorder="1"/>
    <xf numFmtId="4" fontId="34" fillId="8" borderId="39" xfId="0" applyNumberFormat="1" applyFont="1" applyFill="1" applyBorder="1"/>
    <xf numFmtId="4" fontId="34" fillId="6" borderId="35" xfId="2" applyNumberFormat="1" applyFont="1" applyFill="1" applyBorder="1"/>
    <xf numFmtId="4" fontId="31" fillId="9" borderId="35" xfId="0" applyNumberFormat="1" applyFont="1" applyFill="1" applyBorder="1"/>
    <xf numFmtId="9" fontId="31" fillId="8" borderId="35" xfId="46" applyFont="1" applyFill="1" applyBorder="1"/>
    <xf numFmtId="4" fontId="31" fillId="11" borderId="35" xfId="0" applyNumberFormat="1" applyFont="1" applyFill="1" applyBorder="1"/>
    <xf numFmtId="4" fontId="39" fillId="6" borderId="35" xfId="2" applyNumberFormat="1" applyFont="1" applyFill="1" applyBorder="1"/>
    <xf numFmtId="0" fontId="34" fillId="0" borderId="35" xfId="0" applyFont="1" applyFill="1" applyBorder="1" applyAlignment="1">
      <alignment horizontal="left"/>
    </xf>
    <xf numFmtId="4" fontId="34" fillId="0" borderId="35" xfId="0" applyNumberFormat="1" applyFont="1" applyBorder="1"/>
    <xf numFmtId="0" fontId="50" fillId="0" borderId="0" xfId="0" applyFont="1"/>
    <xf numFmtId="4" fontId="34" fillId="0" borderId="0" xfId="0" applyNumberFormat="1" applyFont="1" applyFill="1" applyBorder="1" applyAlignment="1">
      <alignment vertical="top" wrapText="1"/>
    </xf>
    <xf numFmtId="9" fontId="31" fillId="0" borderId="0" xfId="46" applyFont="1" applyFill="1" applyBorder="1"/>
    <xf numFmtId="4" fontId="31" fillId="12" borderId="35" xfId="2" applyNumberFormat="1" applyFont="1" applyFill="1" applyBorder="1"/>
    <xf numFmtId="4" fontId="31" fillId="0" borderId="35" xfId="0" applyNumberFormat="1" applyFont="1" applyFill="1" applyBorder="1" applyAlignment="1">
      <alignment horizontal="left" vertical="top" wrapText="1"/>
    </xf>
    <xf numFmtId="4" fontId="34" fillId="0" borderId="35" xfId="0" applyNumberFormat="1" applyFont="1" applyFill="1" applyBorder="1" applyAlignment="1">
      <alignment horizontal="left"/>
    </xf>
    <xf numFmtId="4" fontId="31" fillId="0" borderId="35" xfId="0" applyNumberFormat="1" applyFont="1" applyFill="1" applyBorder="1" applyAlignment="1">
      <alignment horizontal="left" wrapText="1"/>
    </xf>
    <xf numFmtId="4" fontId="34" fillId="0" borderId="41" xfId="0" applyNumberFormat="1" applyFont="1" applyFill="1" applyBorder="1" applyAlignment="1">
      <alignment horizontal="left" vertical="top" wrapText="1"/>
    </xf>
    <xf numFmtId="4" fontId="34" fillId="0" borderId="35" xfId="0" applyNumberFormat="1" applyFont="1" applyFill="1" applyBorder="1" applyAlignment="1">
      <alignment horizontal="left" vertical="top" wrapText="1"/>
    </xf>
    <xf numFmtId="4" fontId="31" fillId="12" borderId="35" xfId="0" applyNumberFormat="1" applyFont="1" applyFill="1" applyBorder="1"/>
    <xf numFmtId="0" fontId="34" fillId="0" borderId="35" xfId="1" applyFont="1" applyFill="1" applyBorder="1" applyAlignment="1">
      <alignment vertical="top" wrapText="1"/>
    </xf>
    <xf numFmtId="4" fontId="31" fillId="6" borderId="35" xfId="0" applyNumberFormat="1" applyFont="1" applyFill="1" applyBorder="1" applyAlignment="1">
      <alignment horizontal="left" vertical="top"/>
    </xf>
    <xf numFmtId="0" fontId="31" fillId="0" borderId="35" xfId="0" applyFont="1" applyBorder="1" applyAlignment="1">
      <alignment horizontal="center" vertical="top"/>
    </xf>
    <xf numFmtId="4" fontId="31" fillId="0" borderId="35" xfId="0" applyNumberFormat="1" applyFont="1" applyBorder="1" applyAlignment="1">
      <alignment horizontal="right"/>
    </xf>
    <xf numFmtId="0" fontId="31" fillId="12" borderId="35" xfId="0" applyFont="1" applyFill="1" applyBorder="1" applyAlignment="1">
      <alignment horizontal="center" vertical="top"/>
    </xf>
    <xf numFmtId="0" fontId="31" fillId="12" borderId="35" xfId="0" applyFont="1" applyFill="1" applyBorder="1" applyAlignment="1">
      <alignment horizontal="left" vertical="top" wrapText="1"/>
    </xf>
    <xf numFmtId="0" fontId="31" fillId="12" borderId="35" xfId="0" applyFont="1" applyFill="1" applyBorder="1" applyAlignment="1">
      <alignment horizontal="left"/>
    </xf>
    <xf numFmtId="0" fontId="18" fillId="12" borderId="0" xfId="0" applyFont="1" applyFill="1"/>
    <xf numFmtId="0" fontId="34" fillId="0" borderId="35" xfId="0" applyFont="1" applyFill="1" applyBorder="1" applyAlignment="1" applyProtection="1">
      <alignment vertical="top" wrapText="1"/>
    </xf>
    <xf numFmtId="0" fontId="56" fillId="0" borderId="0" xfId="10" applyFont="1" applyAlignment="1">
      <alignment vertical="top" wrapText="1"/>
    </xf>
    <xf numFmtId="0" fontId="56" fillId="0" borderId="0" xfId="10" applyFont="1" applyAlignment="1">
      <alignment horizontal="center" vertical="top" wrapText="1"/>
    </xf>
    <xf numFmtId="4" fontId="56" fillId="0" borderId="0" xfId="10" applyNumberFormat="1" applyFont="1" applyAlignment="1">
      <alignment horizontal="center" vertical="top" wrapText="1"/>
    </xf>
    <xf numFmtId="0" fontId="56" fillId="0" borderId="0" xfId="48" applyFont="1" applyAlignment="1">
      <alignment vertical="top" wrapText="1"/>
    </xf>
    <xf numFmtId="0" fontId="56" fillId="0" borderId="0" xfId="48" applyFont="1" applyAlignment="1">
      <alignment horizontal="center" vertical="top" wrapText="1"/>
    </xf>
    <xf numFmtId="0" fontId="56" fillId="0" borderId="0" xfId="10" applyFont="1" applyAlignment="1">
      <alignment horizontal="left" vertical="top" wrapText="1"/>
    </xf>
    <xf numFmtId="168" fontId="56" fillId="0" borderId="0" xfId="48" applyNumberFormat="1" applyFont="1" applyAlignment="1">
      <alignment horizontal="center" vertical="top" wrapText="1"/>
    </xf>
    <xf numFmtId="169" fontId="57" fillId="0" borderId="0" xfId="49" applyNumberFormat="1" applyFont="1" applyAlignment="1">
      <alignment horizontal="center" vertical="top" wrapText="1"/>
    </xf>
    <xf numFmtId="0" fontId="58" fillId="0" borderId="0" xfId="10" applyFont="1" applyAlignment="1">
      <alignment horizontal="right" vertical="top" wrapText="1"/>
    </xf>
    <xf numFmtId="2" fontId="59" fillId="0" borderId="0" xfId="9" applyNumberFormat="1" applyFont="1" applyAlignment="1">
      <alignment horizontal="center" vertical="top" wrapText="1"/>
    </xf>
    <xf numFmtId="0" fontId="58" fillId="0" borderId="0" xfId="10" applyFont="1" applyAlignment="1">
      <alignment vertical="top" wrapText="1"/>
    </xf>
    <xf numFmtId="0" fontId="56" fillId="0" borderId="25" xfId="10" applyFont="1" applyBorder="1" applyAlignment="1">
      <alignment vertical="top" wrapText="1"/>
    </xf>
    <xf numFmtId="168" fontId="56" fillId="0" borderId="25" xfId="48" applyNumberFormat="1" applyFont="1" applyBorder="1" applyAlignment="1">
      <alignment horizontal="center" vertical="top" wrapText="1"/>
    </xf>
    <xf numFmtId="169" fontId="56" fillId="0" borderId="0" xfId="49" applyNumberFormat="1" applyFont="1" applyAlignment="1">
      <alignment horizontal="center" vertical="top" wrapText="1"/>
    </xf>
    <xf numFmtId="40" fontId="56" fillId="0" borderId="0" xfId="48" applyNumberFormat="1" applyFont="1" applyAlignment="1">
      <alignment horizontal="center" vertical="top" wrapText="1"/>
    </xf>
    <xf numFmtId="169" fontId="56" fillId="0" borderId="42" xfId="49" applyNumberFormat="1" applyFont="1" applyBorder="1" applyAlignment="1">
      <alignment horizontal="center" vertical="top" wrapText="1"/>
    </xf>
    <xf numFmtId="40" fontId="56" fillId="0" borderId="42" xfId="48" applyNumberFormat="1" applyFont="1" applyBorder="1" applyAlignment="1">
      <alignment horizontal="center" vertical="top" wrapText="1"/>
    </xf>
    <xf numFmtId="0" fontId="56" fillId="0" borderId="42" xfId="48" applyFont="1" applyBorder="1" applyAlignment="1">
      <alignment vertical="top" wrapText="1"/>
    </xf>
    <xf numFmtId="0" fontId="56" fillId="0" borderId="42" xfId="48" applyFont="1" applyBorder="1" applyAlignment="1">
      <alignment horizontal="center" vertical="top" wrapText="1"/>
    </xf>
    <xf numFmtId="0" fontId="56" fillId="0" borderId="42" xfId="10" applyFont="1" applyBorder="1" applyAlignment="1">
      <alignment vertical="top" wrapText="1"/>
    </xf>
    <xf numFmtId="2" fontId="59" fillId="0" borderId="42" xfId="9" applyNumberFormat="1" applyFont="1" applyBorder="1" applyAlignment="1">
      <alignment horizontal="center" vertical="top" wrapText="1"/>
    </xf>
    <xf numFmtId="0" fontId="57" fillId="0" borderId="0" xfId="48" applyFont="1" applyAlignment="1">
      <alignment vertical="top" wrapText="1"/>
    </xf>
    <xf numFmtId="168" fontId="57" fillId="0" borderId="0" xfId="48" applyNumberFormat="1" applyFont="1" applyAlignment="1">
      <alignment horizontal="right" vertical="top" wrapText="1"/>
    </xf>
    <xf numFmtId="40" fontId="57" fillId="0" borderId="0" xfId="48" applyNumberFormat="1" applyFont="1" applyAlignment="1">
      <alignment horizontal="center" vertical="top" wrapText="1"/>
    </xf>
    <xf numFmtId="49" fontId="57" fillId="0" borderId="0" xfId="48" applyNumberFormat="1" applyFont="1" applyAlignment="1">
      <alignment vertical="top" wrapText="1"/>
    </xf>
    <xf numFmtId="168" fontId="57" fillId="0" borderId="0" xfId="48" applyNumberFormat="1" applyFont="1" applyAlignment="1">
      <alignment horizontal="center" vertical="top" wrapText="1"/>
    </xf>
    <xf numFmtId="49" fontId="56" fillId="0" borderId="0" xfId="48" applyNumberFormat="1" applyFont="1" applyAlignment="1">
      <alignment vertical="top" wrapText="1"/>
    </xf>
    <xf numFmtId="0" fontId="60" fillId="0" borderId="0" xfId="10" applyFont="1" applyAlignment="1">
      <alignment horizontal="left" vertical="top" wrapText="1"/>
    </xf>
    <xf numFmtId="0" fontId="57" fillId="0" borderId="0" xfId="10" applyFont="1" applyAlignment="1">
      <alignment vertical="top" wrapText="1"/>
    </xf>
    <xf numFmtId="170" fontId="57" fillId="0" borderId="0" xfId="10" applyNumberFormat="1" applyFont="1" applyAlignment="1">
      <alignment vertical="top" wrapText="1"/>
    </xf>
    <xf numFmtId="0" fontId="57" fillId="0" borderId="0" xfId="10" applyFont="1" applyAlignment="1">
      <alignment horizontal="center" vertical="top" wrapText="1"/>
    </xf>
    <xf numFmtId="0" fontId="61" fillId="0" borderId="0" xfId="10" applyFont="1"/>
    <xf numFmtId="171" fontId="61" fillId="0" borderId="0" xfId="10" applyNumberFormat="1" applyFont="1"/>
    <xf numFmtId="0" fontId="61" fillId="0" borderId="0" xfId="10" applyFont="1" applyAlignment="1">
      <alignment wrapText="1"/>
    </xf>
    <xf numFmtId="0" fontId="61" fillId="0" borderId="0" xfId="10" applyFont="1" applyAlignment="1">
      <alignment horizontal="left"/>
    </xf>
    <xf numFmtId="0" fontId="56" fillId="0" borderId="0" xfId="50" applyFont="1" applyAlignment="1">
      <alignment horizontal="left" vertical="center"/>
    </xf>
    <xf numFmtId="171" fontId="61" fillId="0" borderId="0" xfId="50" applyNumberFormat="1" applyFont="1" applyAlignment="1">
      <alignment horizontal="left" vertical="center"/>
    </xf>
    <xf numFmtId="0" fontId="61" fillId="0" borderId="0" xfId="50" applyFont="1" applyAlignment="1">
      <alignment horizontal="left" vertical="center"/>
    </xf>
    <xf numFmtId="0" fontId="61" fillId="0" borderId="0" xfId="10" applyFont="1" applyAlignment="1">
      <alignment horizontal="left" wrapText="1"/>
    </xf>
    <xf numFmtId="0" fontId="62" fillId="0" borderId="0" xfId="10" applyFont="1" applyAlignment="1">
      <alignment horizontal="left"/>
    </xf>
    <xf numFmtId="0" fontId="62" fillId="0" borderId="0" xfId="10" applyFont="1" applyAlignment="1">
      <alignment horizontal="left" wrapText="1"/>
    </xf>
    <xf numFmtId="0" fontId="56" fillId="0" borderId="0" xfId="50" applyFont="1">
      <alignment vertical="center"/>
    </xf>
    <xf numFmtId="171" fontId="61" fillId="0" borderId="0" xfId="50" applyNumberFormat="1" applyFont="1">
      <alignment vertical="center"/>
    </xf>
    <xf numFmtId="0" fontId="61" fillId="0" borderId="0" xfId="50" applyFont="1">
      <alignment vertical="center"/>
    </xf>
    <xf numFmtId="0" fontId="56" fillId="0" borderId="0" xfId="50" applyFont="1" applyAlignment="1">
      <alignment vertical="center" wrapText="1"/>
    </xf>
    <xf numFmtId="0" fontId="61" fillId="0" borderId="0" xfId="10" applyFont="1" applyAlignment="1">
      <alignment horizontal="center" wrapText="1"/>
    </xf>
    <xf numFmtId="0" fontId="62" fillId="0" borderId="0" xfId="10" applyFont="1" applyAlignment="1">
      <alignment horizontal="center" wrapText="1"/>
    </xf>
    <xf numFmtId="49" fontId="61" fillId="0" borderId="0" xfId="10" applyNumberFormat="1" applyFont="1" applyAlignment="1">
      <alignment horizontal="center" wrapText="1"/>
    </xf>
    <xf numFmtId="4" fontId="31" fillId="6" borderId="35" xfId="2" applyNumberFormat="1" applyFont="1" applyFill="1" applyBorder="1" applyAlignment="1"/>
    <xf numFmtId="0" fontId="34" fillId="8" borderId="35" xfId="0" applyFont="1" applyFill="1" applyBorder="1" applyAlignment="1">
      <alignment vertical="top" wrapText="1"/>
    </xf>
    <xf numFmtId="9" fontId="34" fillId="8" borderId="35" xfId="46" applyFont="1" applyFill="1" applyBorder="1" applyAlignment="1">
      <alignment vertical="top" wrapText="1"/>
    </xf>
    <xf numFmtId="49" fontId="30" fillId="0" borderId="0" xfId="0" applyNumberFormat="1" applyFont="1" applyFill="1" applyBorder="1"/>
    <xf numFmtId="0" fontId="31" fillId="0" borderId="25" xfId="0" applyFont="1" applyBorder="1" applyAlignment="1">
      <alignment vertical="distributed"/>
    </xf>
    <xf numFmtId="0" fontId="31" fillId="0" borderId="35" xfId="0" applyFont="1" applyFill="1" applyBorder="1" applyAlignment="1">
      <alignment horizontal="center" vertical="top" wrapText="1"/>
    </xf>
    <xf numFmtId="0" fontId="10" fillId="0" borderId="0" xfId="10" applyFont="1" applyAlignment="1">
      <alignment vertical="top"/>
    </xf>
    <xf numFmtId="0" fontId="10" fillId="0" borderId="0" xfId="10" applyFont="1" applyAlignment="1">
      <alignment horizontal="center" vertical="top"/>
    </xf>
    <xf numFmtId="0" fontId="10" fillId="0" borderId="0" xfId="10" applyFont="1" applyAlignment="1" applyProtection="1">
      <alignment vertical="top"/>
      <protection locked="0"/>
    </xf>
    <xf numFmtId="0" fontId="10" fillId="0" borderId="0" xfId="10" applyFont="1" applyAlignment="1" applyProtection="1">
      <alignment vertical="top" wrapText="1"/>
      <protection locked="0"/>
    </xf>
    <xf numFmtId="0" fontId="10" fillId="0" borderId="0" xfId="10" applyFont="1" applyAlignment="1" applyProtection="1">
      <alignment horizontal="left" vertical="top"/>
      <protection locked="0"/>
    </xf>
    <xf numFmtId="167" fontId="10" fillId="0" borderId="0" xfId="10" applyNumberFormat="1" applyFont="1" applyAlignment="1">
      <alignment horizontal="right" vertical="top"/>
    </xf>
    <xf numFmtId="0" fontId="46" fillId="0" borderId="0" xfId="10" applyFont="1" applyAlignment="1" applyProtection="1">
      <alignment vertical="top" wrapText="1"/>
      <protection locked="0"/>
    </xf>
    <xf numFmtId="0" fontId="10" fillId="0" borderId="25" xfId="10" applyFont="1" applyBorder="1" applyAlignment="1">
      <alignment horizontal="center" vertical="top"/>
    </xf>
    <xf numFmtId="0" fontId="10" fillId="0" borderId="25" xfId="10" applyFont="1" applyBorder="1" applyAlignment="1" applyProtection="1">
      <alignment vertical="top"/>
      <protection locked="0"/>
    </xf>
    <xf numFmtId="0" fontId="10" fillId="0" borderId="25" xfId="10" applyFont="1" applyBorder="1" applyAlignment="1" applyProtection="1">
      <alignment vertical="top" wrapText="1"/>
      <protection locked="0"/>
    </xf>
    <xf numFmtId="0" fontId="10" fillId="0" borderId="25" xfId="10" applyFont="1" applyBorder="1" applyAlignment="1" applyProtection="1">
      <alignment horizontal="left" vertical="top"/>
      <protection locked="0"/>
    </xf>
    <xf numFmtId="167" fontId="10" fillId="0" borderId="0" xfId="10" applyNumberFormat="1" applyFont="1" applyAlignment="1">
      <alignment horizontal="center" vertical="top"/>
    </xf>
    <xf numFmtId="0" fontId="46" fillId="0" borderId="0" xfId="10" applyFont="1" applyAlignment="1">
      <alignment vertical="top" wrapText="1"/>
    </xf>
    <xf numFmtId="0" fontId="10" fillId="0" borderId="0" xfId="10" applyFont="1" applyAlignment="1">
      <alignment horizontal="right" vertical="top"/>
    </xf>
    <xf numFmtId="4" fontId="63" fillId="0" borderId="42" xfId="10" applyNumberFormat="1" applyFont="1" applyBorder="1" applyAlignment="1">
      <alignment horizontal="right" vertical="top"/>
    </xf>
    <xf numFmtId="167" fontId="10" fillId="0" borderId="42" xfId="10" applyNumberFormat="1" applyFont="1" applyBorder="1" applyAlignment="1">
      <alignment horizontal="center" vertical="top"/>
    </xf>
    <xf numFmtId="0" fontId="10" fillId="0" borderId="42" xfId="10" applyFont="1" applyBorder="1" applyAlignment="1">
      <alignment horizontal="center" vertical="top"/>
    </xf>
    <xf numFmtId="0" fontId="10" fillId="0" borderId="42" xfId="10" applyFont="1" applyBorder="1" applyAlignment="1">
      <alignment horizontal="justify" vertical="top" wrapText="1"/>
    </xf>
    <xf numFmtId="0" fontId="10" fillId="0" borderId="42" xfId="10" applyFont="1" applyBorder="1" applyAlignment="1">
      <alignment horizontal="right" vertical="top"/>
    </xf>
    <xf numFmtId="9" fontId="10" fillId="0" borderId="0" xfId="10" applyNumberFormat="1" applyFont="1" applyAlignment="1">
      <alignment horizontal="right" vertical="top"/>
    </xf>
    <xf numFmtId="0" fontId="10" fillId="0" borderId="0" xfId="10" applyFont="1" applyAlignment="1">
      <alignment horizontal="justify" vertical="top" wrapText="1"/>
    </xf>
    <xf numFmtId="0" fontId="46" fillId="0" borderId="0" xfId="10" applyFont="1" applyAlignment="1">
      <alignment horizontal="justify" vertical="top" wrapText="1"/>
    </xf>
    <xf numFmtId="4" fontId="10" fillId="0" borderId="0" xfId="10" applyNumberFormat="1" applyFont="1" applyAlignment="1">
      <alignment horizontal="right" vertical="top"/>
    </xf>
    <xf numFmtId="1" fontId="10" fillId="0" borderId="0" xfId="10" applyNumberFormat="1" applyFont="1" applyAlignment="1">
      <alignment horizontal="center" vertical="top"/>
    </xf>
    <xf numFmtId="167" fontId="63" fillId="0" borderId="0" xfId="10" applyNumberFormat="1" applyFont="1" applyAlignment="1">
      <alignment horizontal="right" vertical="top"/>
    </xf>
    <xf numFmtId="49" fontId="55" fillId="0" borderId="0" xfId="48" applyNumberFormat="1" applyFont="1" applyAlignment="1" applyProtection="1">
      <alignment vertical="top" wrapText="1"/>
      <protection locked="0"/>
    </xf>
    <xf numFmtId="0" fontId="63" fillId="0" borderId="0" xfId="10" applyFont="1" applyAlignment="1">
      <alignment horizontal="center" vertical="top"/>
    </xf>
    <xf numFmtId="0" fontId="55" fillId="0" borderId="0" xfId="10" applyFont="1" applyAlignment="1">
      <alignment horizontal="left" vertical="top" wrapText="1"/>
    </xf>
    <xf numFmtId="168" fontId="46" fillId="0" borderId="0" xfId="48" applyNumberFormat="1" applyFont="1" applyAlignment="1">
      <alignment horizontal="left" vertical="top"/>
    </xf>
    <xf numFmtId="0" fontId="10" fillId="0" borderId="0" xfId="10" applyFont="1" applyAlignment="1">
      <alignment vertical="top" wrapText="1"/>
    </xf>
    <xf numFmtId="167" fontId="10" fillId="0" borderId="42" xfId="10" applyNumberFormat="1" applyFont="1" applyBorder="1" applyAlignment="1">
      <alignment horizontal="right" vertical="top"/>
    </xf>
    <xf numFmtId="167" fontId="10" fillId="0" borderId="42" xfId="47" applyNumberFormat="1" applyFont="1" applyBorder="1" applyAlignment="1">
      <alignment horizontal="center" vertical="top"/>
    </xf>
    <xf numFmtId="0" fontId="10" fillId="0" borderId="42" xfId="47" applyFont="1" applyBorder="1" applyAlignment="1">
      <alignment horizontal="center" vertical="top"/>
    </xf>
    <xf numFmtId="9" fontId="10" fillId="0" borderId="42" xfId="47" applyNumberFormat="1" applyFont="1" applyBorder="1" applyAlignment="1">
      <alignment horizontal="center" vertical="top"/>
    </xf>
    <xf numFmtId="0" fontId="63" fillId="0" borderId="42" xfId="47" applyFont="1" applyBorder="1" applyAlignment="1">
      <alignment vertical="top" wrapText="1"/>
    </xf>
    <xf numFmtId="0" fontId="63" fillId="0" borderId="42" xfId="10" applyFont="1" applyBorder="1" applyAlignment="1">
      <alignment horizontal="center" vertical="top"/>
    </xf>
    <xf numFmtId="0" fontId="10" fillId="0" borderId="0" xfId="47" applyFont="1" applyAlignment="1">
      <alignment horizontal="center" vertical="top"/>
    </xf>
    <xf numFmtId="9" fontId="10" fillId="0" borderId="0" xfId="47" applyNumberFormat="1" applyFont="1" applyAlignment="1">
      <alignment horizontal="center" vertical="top"/>
    </xf>
    <xf numFmtId="4" fontId="63" fillId="0" borderId="0" xfId="10" applyNumberFormat="1" applyFont="1" applyAlignment="1">
      <alignment horizontal="right" vertical="top"/>
    </xf>
    <xf numFmtId="0" fontId="54" fillId="0" borderId="0" xfId="10" applyFont="1" applyAlignment="1">
      <alignment horizontal="right" vertical="top"/>
    </xf>
    <xf numFmtId="0" fontId="10" fillId="0" borderId="0" xfId="48" applyAlignment="1">
      <alignment horizontal="center" vertical="top"/>
    </xf>
    <xf numFmtId="0" fontId="10" fillId="0" borderId="0" xfId="48" applyAlignment="1" applyProtection="1">
      <alignment vertical="top"/>
      <protection locked="0"/>
    </xf>
    <xf numFmtId="0" fontId="10" fillId="0" borderId="0" xfId="48" applyAlignment="1" applyProtection="1">
      <alignment vertical="top" wrapText="1"/>
      <protection locked="0"/>
    </xf>
    <xf numFmtId="0" fontId="10" fillId="0" borderId="0" xfId="48" applyAlignment="1" applyProtection="1">
      <alignment horizontal="left" vertical="top"/>
      <protection locked="0"/>
    </xf>
    <xf numFmtId="40" fontId="10" fillId="0" borderId="0" xfId="48" applyNumberFormat="1" applyAlignment="1">
      <alignment horizontal="center" vertical="top"/>
    </xf>
    <xf numFmtId="0" fontId="10" fillId="0" borderId="0" xfId="48" applyAlignment="1" applyProtection="1">
      <alignment horizontal="right" vertical="top"/>
      <protection locked="0"/>
    </xf>
    <xf numFmtId="40" fontId="46" fillId="0" borderId="0" xfId="48" applyNumberFormat="1" applyFont="1" applyAlignment="1">
      <alignment horizontal="center" vertical="top"/>
    </xf>
    <xf numFmtId="49" fontId="10" fillId="0" borderId="0" xfId="48" applyNumberFormat="1" applyAlignment="1" applyProtection="1">
      <alignment vertical="top" wrapText="1"/>
      <protection locked="0"/>
    </xf>
    <xf numFmtId="172" fontId="10" fillId="0" borderId="0" xfId="48" applyNumberFormat="1" applyAlignment="1" applyProtection="1">
      <alignment horizontal="left" vertical="top"/>
      <protection locked="0"/>
    </xf>
    <xf numFmtId="0" fontId="46" fillId="0" borderId="0" xfId="10" applyFont="1" applyAlignment="1">
      <alignment vertical="top"/>
    </xf>
    <xf numFmtId="170" fontId="46" fillId="0" borderId="0" xfId="10" applyNumberFormat="1" applyFont="1" applyAlignment="1">
      <alignment vertical="top"/>
    </xf>
    <xf numFmtId="0" fontId="46" fillId="0" borderId="0" xfId="10" applyFont="1" applyAlignment="1">
      <alignment horizontal="center" vertical="top"/>
    </xf>
    <xf numFmtId="0" fontId="46" fillId="0" borderId="0" xfId="10" applyFont="1" applyAlignment="1">
      <alignment horizontal="left" vertical="top"/>
    </xf>
    <xf numFmtId="0" fontId="39" fillId="10" borderId="0" xfId="0" applyFont="1" applyFill="1"/>
    <xf numFmtId="0" fontId="31" fillId="13" borderId="0" xfId="0" applyFont="1" applyFill="1"/>
    <xf numFmtId="4" fontId="31" fillId="13" borderId="0" xfId="0" applyNumberFormat="1" applyFont="1" applyFill="1"/>
    <xf numFmtId="0" fontId="34" fillId="10" borderId="0" xfId="0" applyFont="1" applyFill="1"/>
    <xf numFmtId="0" fontId="34" fillId="13" borderId="0" xfId="0" applyFont="1" applyFill="1"/>
    <xf numFmtId="4" fontId="34" fillId="10" borderId="0" xfId="0" applyNumberFormat="1" applyFont="1" applyFill="1"/>
    <xf numFmtId="4" fontId="34" fillId="13" borderId="0" xfId="0" applyNumberFormat="1" applyFont="1" applyFill="1"/>
    <xf numFmtId="4" fontId="34" fillId="12" borderId="35" xfId="0" applyNumberFormat="1" applyFont="1" applyFill="1" applyBorder="1" applyAlignment="1">
      <alignment horizontal="center" vertical="top"/>
    </xf>
    <xf numFmtId="0" fontId="34" fillId="12" borderId="35" xfId="0" applyFont="1" applyFill="1" applyBorder="1" applyAlignment="1" applyProtection="1">
      <alignment horizontal="left" vertical="top" wrapText="1"/>
    </xf>
    <xf numFmtId="4" fontId="34" fillId="12" borderId="35" xfId="0" applyNumberFormat="1" applyFont="1" applyFill="1" applyBorder="1" applyAlignment="1">
      <alignment horizontal="left"/>
    </xf>
    <xf numFmtId="4" fontId="34" fillId="12" borderId="35" xfId="0" applyNumberFormat="1" applyFont="1" applyFill="1" applyBorder="1"/>
    <xf numFmtId="4" fontId="34" fillId="12" borderId="35" xfId="2" applyNumberFormat="1" applyFont="1" applyFill="1" applyBorder="1"/>
    <xf numFmtId="4" fontId="34" fillId="0" borderId="35" xfId="0" applyNumberFormat="1" applyFont="1" applyFill="1" applyBorder="1" applyAlignment="1">
      <alignment horizontal="center" vertical="top"/>
    </xf>
    <xf numFmtId="4" fontId="31" fillId="0" borderId="44" xfId="0" applyNumberFormat="1" applyFont="1" applyBorder="1"/>
    <xf numFmtId="169" fontId="56" fillId="13" borderId="0" xfId="49" applyNumberFormat="1" applyFont="1" applyFill="1" applyAlignment="1">
      <alignment horizontal="center" vertical="top" wrapText="1"/>
    </xf>
    <xf numFmtId="169" fontId="56" fillId="10" borderId="0" xfId="49" applyNumberFormat="1" applyFont="1" applyFill="1" applyAlignment="1">
      <alignment horizontal="center" vertical="top" wrapText="1"/>
    </xf>
    <xf numFmtId="169" fontId="57" fillId="10" borderId="0" xfId="49" applyNumberFormat="1" applyFont="1" applyFill="1" applyAlignment="1">
      <alignment horizontal="center" vertical="top" wrapText="1"/>
    </xf>
    <xf numFmtId="167" fontId="34" fillId="10" borderId="0" xfId="0" applyNumberFormat="1" applyFont="1" applyFill="1"/>
    <xf numFmtId="167" fontId="34" fillId="13" borderId="0" xfId="0" applyNumberFormat="1" applyFont="1" applyFill="1"/>
    <xf numFmtId="167" fontId="10" fillId="13" borderId="0" xfId="10" applyNumberFormat="1" applyFont="1" applyFill="1" applyAlignment="1">
      <alignment horizontal="right" vertical="top"/>
    </xf>
    <xf numFmtId="167" fontId="10" fillId="10" borderId="0" xfId="10" applyNumberFormat="1" applyFont="1" applyFill="1" applyAlignment="1">
      <alignment horizontal="right" vertical="top"/>
    </xf>
    <xf numFmtId="4" fontId="30" fillId="10" borderId="0" xfId="0" applyNumberFormat="1" applyFont="1" applyFill="1" applyBorder="1"/>
    <xf numFmtId="4" fontId="31" fillId="10" borderId="0" xfId="0" applyNumberFormat="1" applyFont="1" applyFill="1"/>
    <xf numFmtId="4" fontId="30" fillId="13" borderId="0" xfId="0" applyNumberFormat="1" applyFont="1" applyFill="1" applyBorder="1"/>
    <xf numFmtId="4" fontId="38" fillId="0" borderId="35" xfId="0" applyNumberFormat="1" applyFont="1" applyFill="1" applyBorder="1" applyAlignment="1">
      <alignment horizontal="right"/>
    </xf>
    <xf numFmtId="4" fontId="38" fillId="0" borderId="35" xfId="0" applyNumberFormat="1" applyFont="1" applyFill="1" applyBorder="1" applyAlignment="1">
      <alignment horizontal="right" wrapText="1"/>
    </xf>
    <xf numFmtId="0" fontId="34" fillId="10" borderId="0" xfId="0" applyFont="1" applyFill="1" applyAlignment="1">
      <alignment horizontal="right"/>
    </xf>
    <xf numFmtId="0" fontId="34" fillId="13" borderId="0" xfId="0" applyFont="1" applyFill="1" applyAlignment="1">
      <alignment horizontal="right"/>
    </xf>
    <xf numFmtId="0" fontId="31" fillId="13" borderId="0" xfId="0" applyFont="1" applyFill="1" applyAlignment="1">
      <alignment horizontal="right"/>
    </xf>
    <xf numFmtId="4" fontId="34" fillId="10" borderId="0" xfId="0" applyNumberFormat="1" applyFont="1" applyFill="1" applyAlignment="1">
      <alignment horizontal="right"/>
    </xf>
    <xf numFmtId="4" fontId="31" fillId="10" borderId="26" xfId="0" applyNumberFormat="1" applyFont="1" applyFill="1" applyBorder="1" applyAlignment="1">
      <alignment horizontal="right"/>
    </xf>
    <xf numFmtId="4" fontId="31" fillId="13" borderId="26" xfId="0" applyNumberFormat="1" applyFont="1" applyFill="1" applyBorder="1" applyAlignment="1">
      <alignment horizontal="right"/>
    </xf>
    <xf numFmtId="4" fontId="34" fillId="13" borderId="0" xfId="0" applyNumberFormat="1" applyFont="1" applyFill="1" applyAlignment="1">
      <alignment horizontal="right"/>
    </xf>
    <xf numFmtId="4" fontId="31" fillId="10" borderId="25" xfId="0" applyNumberFormat="1" applyFont="1" applyFill="1" applyBorder="1" applyAlignment="1">
      <alignment horizontal="right"/>
    </xf>
    <xf numFmtId="4" fontId="31" fillId="13" borderId="25" xfId="0" applyNumberFormat="1" applyFont="1" applyFill="1" applyBorder="1" applyAlignment="1">
      <alignment horizontal="right"/>
    </xf>
    <xf numFmtId="4" fontId="31" fillId="10" borderId="44" xfId="0" applyNumberFormat="1" applyFont="1" applyFill="1" applyBorder="1" applyAlignment="1">
      <alignment horizontal="right"/>
    </xf>
    <xf numFmtId="4" fontId="31" fillId="13" borderId="44" xfId="0" applyNumberFormat="1" applyFont="1" applyFill="1" applyBorder="1" applyAlignment="1">
      <alignment horizontal="right"/>
    </xf>
    <xf numFmtId="0" fontId="10" fillId="0" borderId="0" xfId="10" applyFont="1" applyFill="1" applyAlignment="1">
      <alignment vertical="top" wrapText="1"/>
    </xf>
    <xf numFmtId="4" fontId="30" fillId="10" borderId="35" xfId="0" applyNumberFormat="1" applyFont="1" applyFill="1" applyBorder="1"/>
    <xf numFmtId="4" fontId="30" fillId="13" borderId="35" xfId="0" applyNumberFormat="1" applyFont="1" applyFill="1" applyBorder="1"/>
    <xf numFmtId="4" fontId="45" fillId="10" borderId="0" xfId="0" applyNumberFormat="1" applyFont="1" applyFill="1" applyBorder="1"/>
    <xf numFmtId="4" fontId="45" fillId="13" borderId="0" xfId="0" applyNumberFormat="1" applyFont="1" applyFill="1" applyBorder="1"/>
    <xf numFmtId="4" fontId="37" fillId="10" borderId="18" xfId="0" applyNumberFormat="1" applyFont="1" applyFill="1" applyBorder="1" applyAlignment="1" applyProtection="1">
      <alignment horizontal="center"/>
    </xf>
    <xf numFmtId="4" fontId="31" fillId="10" borderId="0" xfId="0" applyNumberFormat="1" applyFont="1" applyFill="1" applyAlignment="1" applyProtection="1">
      <alignment horizontal="center"/>
    </xf>
    <xf numFmtId="4" fontId="31" fillId="10" borderId="40" xfId="0" applyNumberFormat="1" applyFont="1" applyFill="1" applyBorder="1" applyAlignment="1" applyProtection="1">
      <alignment horizontal="center"/>
    </xf>
    <xf numFmtId="4" fontId="37" fillId="13" borderId="18" xfId="0" applyNumberFormat="1" applyFont="1" applyFill="1" applyBorder="1" applyAlignment="1" applyProtection="1">
      <alignment horizontal="center"/>
    </xf>
    <xf numFmtId="4" fontId="31" fillId="13" borderId="0" xfId="0" applyNumberFormat="1" applyFont="1" applyFill="1" applyAlignment="1" applyProtection="1">
      <alignment horizontal="center"/>
    </xf>
    <xf numFmtId="4" fontId="31" fillId="13" borderId="40" xfId="0" applyNumberFormat="1" applyFont="1" applyFill="1" applyBorder="1" applyAlignment="1" applyProtection="1">
      <alignment horizontal="center"/>
    </xf>
    <xf numFmtId="169" fontId="57" fillId="13" borderId="0" xfId="49" applyNumberFormat="1" applyFont="1" applyFill="1" applyAlignment="1">
      <alignment horizontal="center" vertical="top" wrapText="1"/>
    </xf>
    <xf numFmtId="0" fontId="3" fillId="0" borderId="35" xfId="0" applyFont="1" applyFill="1" applyBorder="1" applyAlignment="1">
      <alignment vertical="top" wrapText="1"/>
    </xf>
    <xf numFmtId="17" fontId="10" fillId="0" borderId="0" xfId="10" applyNumberFormat="1" applyFont="1" applyAlignment="1">
      <alignment horizontal="center" vertical="top"/>
    </xf>
    <xf numFmtId="17" fontId="56" fillId="0" borderId="0" xfId="10" applyNumberFormat="1" applyFont="1" applyAlignment="1">
      <alignment vertical="top" wrapText="1"/>
    </xf>
    <xf numFmtId="17" fontId="61" fillId="0" borderId="0" xfId="10" applyNumberFormat="1" applyFont="1"/>
    <xf numFmtId="17" fontId="31" fillId="0" borderId="0" xfId="0" applyNumberFormat="1" applyFont="1"/>
    <xf numFmtId="17" fontId="31" fillId="0" borderId="0" xfId="0" applyNumberFormat="1" applyFont="1" applyBorder="1" applyAlignment="1">
      <alignment horizontal="left"/>
    </xf>
    <xf numFmtId="17" fontId="31" fillId="0" borderId="0" xfId="0" applyNumberFormat="1" applyFont="1" applyProtection="1"/>
    <xf numFmtId="17" fontId="2" fillId="0" borderId="35" xfId="0" applyNumberFormat="1" applyFont="1" applyFill="1" applyBorder="1" applyAlignment="1">
      <alignment horizontal="left"/>
    </xf>
    <xf numFmtId="0" fontId="30" fillId="0" borderId="0" xfId="0" applyFont="1" applyBorder="1" applyAlignment="1">
      <alignment horizontal="left"/>
    </xf>
    <xf numFmtId="0" fontId="39" fillId="0" borderId="0" xfId="0" applyFont="1" applyAlignment="1" applyProtection="1">
      <alignment horizontal="left" wrapText="1"/>
    </xf>
    <xf numFmtId="0" fontId="31" fillId="0" borderId="2" xfId="0" applyFont="1" applyBorder="1" applyAlignment="1" applyProtection="1">
      <alignment horizontal="center" vertical="center"/>
    </xf>
    <xf numFmtId="0" fontId="31" fillId="0" borderId="4" xfId="0" applyFont="1" applyBorder="1" applyAlignment="1" applyProtection="1">
      <alignment horizontal="center" vertical="center"/>
    </xf>
    <xf numFmtId="0" fontId="31" fillId="6" borderId="11" xfId="0" applyFont="1" applyFill="1" applyBorder="1" applyAlignment="1" applyProtection="1">
      <alignment horizontal="left"/>
      <protection locked="0"/>
    </xf>
    <xf numFmtId="0" fontId="31" fillId="6" borderId="27" xfId="0" applyFont="1" applyFill="1" applyBorder="1" applyAlignment="1" applyProtection="1">
      <alignment horizontal="left"/>
      <protection locked="0"/>
    </xf>
    <xf numFmtId="0" fontId="31" fillId="6" borderId="10" xfId="0" applyFont="1" applyFill="1" applyBorder="1" applyAlignment="1" applyProtection="1">
      <alignment horizontal="left"/>
      <protection locked="0"/>
    </xf>
    <xf numFmtId="0" fontId="31" fillId="6" borderId="15" xfId="0" applyFont="1" applyFill="1" applyBorder="1" applyAlignment="1" applyProtection="1">
      <alignment horizontal="left"/>
      <protection locked="0"/>
    </xf>
    <xf numFmtId="0" fontId="31" fillId="6" borderId="0" xfId="0" applyFont="1" applyFill="1" applyBorder="1" applyAlignment="1" applyProtection="1">
      <alignment horizontal="left"/>
      <protection locked="0"/>
    </xf>
    <xf numFmtId="0" fontId="31" fillId="6" borderId="14" xfId="0" applyFont="1" applyFill="1" applyBorder="1" applyAlignment="1" applyProtection="1">
      <alignment horizontal="left"/>
      <protection locked="0"/>
    </xf>
    <xf numFmtId="0" fontId="31" fillId="6" borderId="13" xfId="0" applyFont="1" applyFill="1" applyBorder="1" applyAlignment="1" applyProtection="1">
      <alignment horizontal="left"/>
      <protection locked="0"/>
    </xf>
    <xf numFmtId="0" fontId="31" fillId="6" borderId="16" xfId="0" applyFont="1" applyFill="1" applyBorder="1" applyAlignment="1" applyProtection="1">
      <alignment horizontal="left"/>
      <protection locked="0"/>
    </xf>
    <xf numFmtId="0" fontId="31" fillId="6" borderId="12" xfId="0" applyFont="1" applyFill="1" applyBorder="1" applyAlignment="1" applyProtection="1">
      <alignment horizontal="left"/>
      <protection locked="0"/>
    </xf>
    <xf numFmtId="0" fontId="30" fillId="0" borderId="0" xfId="0" applyFont="1" applyBorder="1" applyAlignment="1">
      <alignment horizontal="left" vertical="top" wrapText="1"/>
    </xf>
    <xf numFmtId="0" fontId="40" fillId="0" borderId="0" xfId="0" applyFont="1" applyFill="1" applyBorder="1" applyAlignment="1">
      <alignment horizontal="left" vertical="top" wrapText="1"/>
    </xf>
    <xf numFmtId="0" fontId="34" fillId="0" borderId="0" xfId="0" applyFont="1" applyFill="1" applyBorder="1" applyAlignment="1" applyProtection="1">
      <alignment horizontal="left" vertical="top" wrapText="1"/>
    </xf>
    <xf numFmtId="0" fontId="34" fillId="0" borderId="37" xfId="0" applyFont="1" applyFill="1" applyBorder="1" applyAlignment="1" applyProtection="1">
      <alignment horizontal="center" vertical="top" wrapText="1"/>
    </xf>
    <xf numFmtId="0" fontId="34" fillId="0" borderId="42" xfId="0" applyFont="1" applyFill="1" applyBorder="1" applyAlignment="1" applyProtection="1">
      <alignment horizontal="left" vertical="top" wrapText="1"/>
    </xf>
    <xf numFmtId="0" fontId="34" fillId="10" borderId="0" xfId="0" applyFont="1" applyFill="1" applyAlignment="1">
      <alignment vertical="top"/>
    </xf>
    <xf numFmtId="4" fontId="34" fillId="10" borderId="0" xfId="0" applyNumberFormat="1" applyFont="1" applyFill="1" applyAlignment="1">
      <alignment vertical="top"/>
    </xf>
    <xf numFmtId="169" fontId="34" fillId="10" borderId="0" xfId="0" applyNumberFormat="1" applyFont="1" applyFill="1" applyAlignment="1">
      <alignment vertical="top"/>
    </xf>
  </cellXfs>
  <cellStyles count="51">
    <cellStyle name="Excel Built-in Normal" xfId="3" xr:uid="{00000000-0005-0000-0000-000000000000}"/>
    <cellStyle name="Excel Built-in Note" xfId="31" xr:uid="{00000000-0005-0000-0000-000001000000}"/>
    <cellStyle name="Excel Built-in Note 2" xfId="32" xr:uid="{00000000-0005-0000-0000-000002000000}"/>
    <cellStyle name="Excel Built-in Note 3" xfId="33" xr:uid="{00000000-0005-0000-0000-000003000000}"/>
    <cellStyle name="Excel_BuiltIn_Normal 2" xfId="11" xr:uid="{00000000-0005-0000-0000-000004000000}"/>
    <cellStyle name="Navadno" xfId="0" builtinId="0"/>
    <cellStyle name="Navadno 10" xfId="16" xr:uid="{00000000-0005-0000-0000-000006000000}"/>
    <cellStyle name="Navadno 11" xfId="30" xr:uid="{00000000-0005-0000-0000-000007000000}"/>
    <cellStyle name="Navadno 17" xfId="12" xr:uid="{00000000-0005-0000-0000-000008000000}"/>
    <cellStyle name="Navadno 17 2" xfId="44" xr:uid="{00000000-0005-0000-0000-000009000000}"/>
    <cellStyle name="Navadno 2" xfId="4" xr:uid="{00000000-0005-0000-0000-00000A000000}"/>
    <cellStyle name="Navadno 2 10" xfId="24" xr:uid="{00000000-0005-0000-0000-00000B000000}"/>
    <cellStyle name="Navadno 2 3" xfId="39" xr:uid="{00000000-0005-0000-0000-00000C000000}"/>
    <cellStyle name="Navadno 3" xfId="8" xr:uid="{00000000-0005-0000-0000-00000D000000}"/>
    <cellStyle name="Navadno 3 2" xfId="27" xr:uid="{00000000-0005-0000-0000-00000E000000}"/>
    <cellStyle name="Navadno 3 2 2" xfId="40" xr:uid="{00000000-0005-0000-0000-00000F000000}"/>
    <cellStyle name="Navadno 3 3" xfId="37" xr:uid="{00000000-0005-0000-0000-000010000000}"/>
    <cellStyle name="Navadno 4" xfId="10" xr:uid="{00000000-0005-0000-0000-000011000000}"/>
    <cellStyle name="Navadno 4 2" xfId="13" xr:uid="{00000000-0005-0000-0000-000012000000}"/>
    <cellStyle name="Navadno 4 5" xfId="14" xr:uid="{00000000-0005-0000-0000-000013000000}"/>
    <cellStyle name="Navadno 5" xfId="17" xr:uid="{00000000-0005-0000-0000-000014000000}"/>
    <cellStyle name="Navadno 5 2" xfId="26" xr:uid="{00000000-0005-0000-0000-000015000000}"/>
    <cellStyle name="Navadno 5 2 2" xfId="41" xr:uid="{00000000-0005-0000-0000-000016000000}"/>
    <cellStyle name="Navadno 6" xfId="9" xr:uid="{00000000-0005-0000-0000-000017000000}"/>
    <cellStyle name="Navadno 7" xfId="20" xr:uid="{00000000-0005-0000-0000-000018000000}"/>
    <cellStyle name="Navadno 7 2" xfId="29" xr:uid="{00000000-0005-0000-0000-000019000000}"/>
    <cellStyle name="Navadno 8" xfId="21" xr:uid="{00000000-0005-0000-0000-00001A000000}"/>
    <cellStyle name="Navadno 8 2" xfId="38" xr:uid="{00000000-0005-0000-0000-00001B000000}"/>
    <cellStyle name="Navadno 8 3" xfId="45" xr:uid="{00000000-0005-0000-0000-00001C000000}"/>
    <cellStyle name="Navadno 9" xfId="22" xr:uid="{00000000-0005-0000-0000-00001D000000}"/>
    <cellStyle name="Navadno_Energetika" xfId="48" xr:uid="{00000000-0005-0000-0000-00001E000000}"/>
    <cellStyle name="Navadno_Fin-črn" xfId="5" xr:uid="{00000000-0005-0000-0000-00001F000000}"/>
    <cellStyle name="Navadno_List1" xfId="50" xr:uid="{00000000-0005-0000-0000-000020000000}"/>
    <cellStyle name="Navadno_Meritve Dokumentacija" xfId="49" xr:uid="{00000000-0005-0000-0000-000021000000}"/>
    <cellStyle name="Navadno_PRAZ" xfId="47" xr:uid="{00000000-0005-0000-0000-000022000000}"/>
    <cellStyle name="Normal 2" xfId="6" xr:uid="{00000000-0005-0000-0000-000023000000}"/>
    <cellStyle name="Normal 2 2" xfId="25" xr:uid="{00000000-0005-0000-0000-000024000000}"/>
    <cellStyle name="Normal 3" xfId="18" xr:uid="{00000000-0005-0000-0000-000025000000}"/>
    <cellStyle name="Normal 3 2" xfId="35" xr:uid="{00000000-0005-0000-0000-000026000000}"/>
    <cellStyle name="Normal 4" xfId="34" xr:uid="{00000000-0005-0000-0000-000027000000}"/>
    <cellStyle name="Normal 5" xfId="36" xr:uid="{00000000-0005-0000-0000-000028000000}"/>
    <cellStyle name="Normal 8" xfId="28" xr:uid="{00000000-0005-0000-0000-000029000000}"/>
    <cellStyle name="Normal_JES-popis ogrevanje-PGD" xfId="43" xr:uid="{00000000-0005-0000-0000-00002A000000}"/>
    <cellStyle name="Normal_LMSB07p" xfId="7" xr:uid="{00000000-0005-0000-0000-00002B000000}"/>
    <cellStyle name="Odstotek" xfId="46" builtinId="5"/>
    <cellStyle name="Opomba" xfId="2" builtinId="10"/>
    <cellStyle name="Poudarek1 2" xfId="19" xr:uid="{00000000-0005-0000-0000-00002E000000}"/>
    <cellStyle name="Slabo" xfId="1" builtinId="27"/>
    <cellStyle name="Valuta 3" xfId="42" xr:uid="{00000000-0005-0000-0000-000030000000}"/>
    <cellStyle name="Vejica 2" xfId="23" xr:uid="{00000000-0005-0000-0000-000031000000}"/>
    <cellStyle name="Vejica 3" xfId="15" xr:uid="{00000000-0005-0000-0000-000032000000}"/>
  </cellStyles>
  <dxfs count="0"/>
  <tableStyles count="0" defaultTableStyle="TableStyleMedium2" defaultPivotStyle="PivotStyleLight16"/>
  <colors>
    <mruColors>
      <color rgb="FFFF9999"/>
      <color rgb="FFF7A1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499984740745262"/>
  </sheetPr>
  <dimension ref="A2:H45"/>
  <sheetViews>
    <sheetView view="pageBreakPreview" zoomScale="85" zoomScaleNormal="100" zoomScaleSheetLayoutView="85" workbookViewId="0">
      <selection activeCell="F15" sqref="F15"/>
    </sheetView>
  </sheetViews>
  <sheetFormatPr defaultRowHeight="16.5"/>
  <cols>
    <col min="1" max="1" width="8.7109375" style="117" customWidth="1"/>
    <col min="2" max="2" width="25.140625" style="117" customWidth="1"/>
    <col min="3" max="3" width="35.28515625" style="117" bestFit="1" customWidth="1"/>
    <col min="4" max="4" width="7.42578125" style="117" customWidth="1"/>
    <col min="5" max="5" width="8.85546875" style="117"/>
    <col min="6" max="6" width="8.85546875" style="10"/>
    <col min="7" max="8" width="9.140625" style="10"/>
  </cols>
  <sheetData>
    <row r="2" spans="1:6">
      <c r="A2" s="114"/>
      <c r="B2" s="445" t="s">
        <v>705</v>
      </c>
      <c r="C2" s="445"/>
      <c r="D2" s="445"/>
      <c r="E2" s="445"/>
    </row>
    <row r="3" spans="1:6">
      <c r="A3" s="115"/>
      <c r="B3" s="116"/>
      <c r="C3" s="116"/>
      <c r="D3" s="116"/>
      <c r="E3" s="116"/>
      <c r="F3" s="12"/>
    </row>
    <row r="4" spans="1:6">
      <c r="B4" s="118"/>
      <c r="C4" s="118"/>
      <c r="D4" s="118"/>
      <c r="E4" s="118"/>
    </row>
    <row r="5" spans="1:6">
      <c r="B5" s="118"/>
      <c r="C5" s="118"/>
      <c r="D5" s="118"/>
      <c r="E5" s="118"/>
    </row>
    <row r="6" spans="1:6">
      <c r="B6" s="119"/>
      <c r="C6" s="119"/>
      <c r="D6" s="119"/>
      <c r="E6" s="119"/>
      <c r="F6" s="12"/>
    </row>
    <row r="7" spans="1:6">
      <c r="B7" s="114"/>
      <c r="C7" s="114"/>
      <c r="D7" s="114"/>
      <c r="E7" s="114"/>
      <c r="F7" s="12"/>
    </row>
    <row r="8" spans="1:6">
      <c r="B8" s="114"/>
      <c r="C8" s="114"/>
      <c r="D8" s="114"/>
      <c r="E8" s="114"/>
      <c r="F8" s="12"/>
    </row>
    <row r="9" spans="1:6">
      <c r="B9" s="114"/>
      <c r="C9" s="114"/>
      <c r="D9" s="114"/>
      <c r="E9" s="114"/>
      <c r="F9" s="12"/>
    </row>
    <row r="10" spans="1:6">
      <c r="B10" s="120" t="s">
        <v>20</v>
      </c>
      <c r="C10" s="121" t="s">
        <v>293</v>
      </c>
      <c r="D10" s="122"/>
      <c r="E10" s="114"/>
      <c r="F10" s="12"/>
    </row>
    <row r="11" spans="1:6">
      <c r="B11" s="114"/>
      <c r="C11" s="122" t="s">
        <v>294</v>
      </c>
      <c r="D11" s="122"/>
      <c r="E11" s="114"/>
      <c r="F11" s="12"/>
    </row>
    <row r="12" spans="1:6">
      <c r="B12" s="114"/>
      <c r="C12" s="122" t="s">
        <v>295</v>
      </c>
      <c r="D12" s="122"/>
      <c r="E12" s="114"/>
      <c r="F12" s="12"/>
    </row>
    <row r="13" spans="1:6">
      <c r="B13" s="114"/>
      <c r="C13" s="122"/>
      <c r="D13" s="122"/>
      <c r="E13" s="114"/>
      <c r="F13" s="12"/>
    </row>
    <row r="14" spans="1:6">
      <c r="B14" s="114"/>
      <c r="C14" s="122"/>
      <c r="D14" s="122"/>
      <c r="E14" s="114"/>
      <c r="F14" s="12"/>
    </row>
    <row r="15" spans="1:6">
      <c r="B15" s="114"/>
      <c r="C15" s="122"/>
      <c r="D15" s="122"/>
      <c r="E15" s="114"/>
      <c r="F15" s="12"/>
    </row>
    <row r="16" spans="1:6">
      <c r="B16" s="114"/>
      <c r="C16" s="122"/>
      <c r="D16" s="122"/>
      <c r="E16" s="114"/>
      <c r="F16" s="12"/>
    </row>
    <row r="17" spans="2:6">
      <c r="B17" s="114"/>
      <c r="C17" s="122"/>
      <c r="D17" s="122"/>
      <c r="E17" s="114"/>
      <c r="F17" s="12"/>
    </row>
    <row r="18" spans="2:6">
      <c r="B18" s="114" t="s">
        <v>21</v>
      </c>
      <c r="C18" s="122" t="s">
        <v>296</v>
      </c>
      <c r="D18" s="122"/>
      <c r="E18" s="114"/>
      <c r="F18" s="12"/>
    </row>
    <row r="19" spans="2:6">
      <c r="B19" s="114"/>
      <c r="C19" s="123"/>
      <c r="D19" s="123"/>
      <c r="E19" s="114"/>
      <c r="F19" s="12"/>
    </row>
    <row r="20" spans="2:6">
      <c r="B20" s="114"/>
      <c r="C20" s="123"/>
      <c r="D20" s="123"/>
      <c r="E20" s="114"/>
      <c r="F20" s="12"/>
    </row>
    <row r="21" spans="2:6">
      <c r="B21" s="114"/>
      <c r="C21" s="123"/>
      <c r="D21" s="123"/>
      <c r="E21" s="114"/>
      <c r="F21" s="12"/>
    </row>
    <row r="22" spans="2:6">
      <c r="B22" s="114"/>
      <c r="C22" s="123"/>
      <c r="D22" s="123"/>
      <c r="E22" s="114"/>
      <c r="F22" s="12"/>
    </row>
    <row r="23" spans="2:6">
      <c r="B23" s="114"/>
      <c r="C23" s="123"/>
      <c r="D23" s="123"/>
      <c r="E23" s="114"/>
      <c r="F23" s="12"/>
    </row>
    <row r="24" spans="2:6">
      <c r="B24" s="114" t="s">
        <v>136</v>
      </c>
      <c r="C24" s="124" t="s">
        <v>22</v>
      </c>
      <c r="D24" s="123"/>
      <c r="E24" s="114"/>
      <c r="F24" s="12"/>
    </row>
    <row r="25" spans="2:6">
      <c r="B25" s="114"/>
      <c r="C25" s="123"/>
      <c r="D25" s="123"/>
      <c r="E25" s="114"/>
      <c r="F25" s="12"/>
    </row>
    <row r="26" spans="2:6">
      <c r="B26" s="114"/>
      <c r="C26" s="123"/>
      <c r="D26" s="123"/>
      <c r="E26" s="114"/>
      <c r="F26" s="12"/>
    </row>
    <row r="27" spans="2:6">
      <c r="B27" s="114"/>
      <c r="C27" s="123"/>
      <c r="D27" s="123"/>
      <c r="E27" s="114"/>
      <c r="F27" s="12"/>
    </row>
    <row r="28" spans="2:6">
      <c r="B28" s="114"/>
      <c r="C28" s="122"/>
      <c r="D28" s="123"/>
      <c r="E28" s="114"/>
      <c r="F28" s="12"/>
    </row>
    <row r="29" spans="2:6">
      <c r="B29" s="114"/>
      <c r="C29" s="122"/>
      <c r="D29" s="123"/>
      <c r="E29" s="114"/>
      <c r="F29" s="12"/>
    </row>
    <row r="30" spans="2:6">
      <c r="B30" s="114" t="s">
        <v>137</v>
      </c>
      <c r="C30" s="122" t="s">
        <v>544</v>
      </c>
      <c r="D30" s="123"/>
      <c r="E30" s="114"/>
      <c r="F30" s="12"/>
    </row>
    <row r="31" spans="2:6">
      <c r="B31" s="114"/>
      <c r="C31" s="122"/>
      <c r="D31" s="123"/>
      <c r="E31" s="114"/>
      <c r="F31" s="12"/>
    </row>
    <row r="32" spans="2:6">
      <c r="B32" s="114"/>
      <c r="C32" s="122"/>
      <c r="D32" s="123"/>
      <c r="E32" s="114"/>
      <c r="F32" s="12"/>
    </row>
    <row r="33" spans="2:6">
      <c r="B33" s="114"/>
      <c r="C33" s="122"/>
      <c r="D33" s="123"/>
      <c r="E33" s="114"/>
      <c r="F33" s="12"/>
    </row>
    <row r="34" spans="2:6">
      <c r="B34" s="114"/>
      <c r="C34" s="122"/>
      <c r="D34" s="123"/>
      <c r="E34" s="114"/>
      <c r="F34" s="12"/>
    </row>
    <row r="35" spans="2:6">
      <c r="B35" s="114"/>
      <c r="C35" s="122"/>
      <c r="D35" s="123"/>
      <c r="E35" s="114"/>
      <c r="F35" s="12"/>
    </row>
    <row r="36" spans="2:6">
      <c r="B36" s="114" t="s">
        <v>138</v>
      </c>
      <c r="C36" s="122" t="s">
        <v>139</v>
      </c>
      <c r="D36" s="123"/>
      <c r="E36" s="114"/>
      <c r="F36" s="12"/>
    </row>
    <row r="37" spans="2:6">
      <c r="B37" s="114"/>
      <c r="C37" s="122" t="s">
        <v>140</v>
      </c>
      <c r="D37" s="123"/>
      <c r="E37" s="114"/>
      <c r="F37" s="12"/>
    </row>
    <row r="38" spans="2:6">
      <c r="B38" s="114"/>
      <c r="C38" s="122" t="s">
        <v>141</v>
      </c>
      <c r="D38" s="123"/>
      <c r="E38" s="114"/>
      <c r="F38" s="12"/>
    </row>
    <row r="39" spans="2:6">
      <c r="B39" s="114"/>
      <c r="C39" s="122"/>
      <c r="D39" s="123"/>
      <c r="E39" s="114"/>
      <c r="F39" s="12"/>
    </row>
    <row r="40" spans="2:6">
      <c r="B40" s="114"/>
      <c r="C40" s="122"/>
      <c r="D40" s="123"/>
      <c r="E40" s="114"/>
      <c r="F40" s="12"/>
    </row>
    <row r="41" spans="2:6">
      <c r="B41" s="114"/>
      <c r="C41" s="125"/>
      <c r="D41" s="114"/>
      <c r="E41" s="114"/>
      <c r="F41" s="12"/>
    </row>
    <row r="42" spans="2:6">
      <c r="B42" s="114"/>
      <c r="C42" s="125"/>
      <c r="D42" s="114"/>
      <c r="E42" s="114"/>
      <c r="F42" s="12"/>
    </row>
    <row r="43" spans="2:6">
      <c r="B43" s="114"/>
      <c r="C43" s="125"/>
      <c r="D43" s="114"/>
      <c r="E43" s="114"/>
      <c r="F43" s="12"/>
    </row>
    <row r="44" spans="2:6">
      <c r="B44" s="114" t="s">
        <v>142</v>
      </c>
      <c r="C44" s="332" t="s">
        <v>701</v>
      </c>
      <c r="D44" s="114"/>
      <c r="E44" s="114"/>
      <c r="F44" s="12"/>
    </row>
    <row r="45" spans="2:6">
      <c r="B45" s="114"/>
      <c r="C45" s="114"/>
      <c r="D45" s="114"/>
      <c r="E45" s="114"/>
      <c r="F45" s="12"/>
    </row>
  </sheetData>
  <mergeCells count="1">
    <mergeCell ref="B2:E2"/>
  </mergeCells>
  <pageMargins left="0.7" right="0.7" top="0.75" bottom="0.75" header="0.3" footer="0.3"/>
  <pageSetup paperSize="9" orientation="portrait" r:id="rId1"/>
  <headerFooter>
    <oddFooter>&amp;C&amp;"Swis721 BT,Roman"&amp;7
Uniprojekt d.o.o.  I  Savinjska cesta 117, 3313 Polzela  I  tel.: +386 41 630 570  I  e-mail: info@uniprojekt.si  I  www.uniprojekt.si
transakcijski račun: SI56 0233 0025 6616 798  I  davčna št.: SI84853476  I  matična št.: 2316005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499984740745262"/>
    <pageSetUpPr fitToPage="1"/>
  </sheetPr>
  <dimension ref="A1:K130"/>
  <sheetViews>
    <sheetView view="pageBreakPreview" zoomScaleNormal="100" zoomScaleSheetLayoutView="100" workbookViewId="0">
      <selection activeCell="F15" sqref="F15"/>
    </sheetView>
  </sheetViews>
  <sheetFormatPr defaultRowHeight="15"/>
  <cols>
    <col min="1" max="1" width="2.7109375" style="127" customWidth="1"/>
    <col min="2" max="2" width="16" style="127" bestFit="1" customWidth="1"/>
    <col min="3" max="3" width="45.5703125" style="127" customWidth="1"/>
    <col min="4" max="4" width="9.28515625" style="127"/>
    <col min="5" max="5" width="14.7109375" style="215" bestFit="1" customWidth="1"/>
    <col min="6" max="6" width="11.28515625" style="391" customWidth="1"/>
    <col min="7" max="7" width="13.42578125" style="392" bestFit="1" customWidth="1"/>
    <col min="8" max="8" width="10.140625" style="3" bestFit="1" customWidth="1"/>
    <col min="9" max="10" width="9.28515625" style="3"/>
    <col min="11" max="11" width="10.140625" style="3" bestFit="1" customWidth="1"/>
    <col min="12" max="239" width="9.28515625" style="3"/>
    <col min="240" max="240" width="11.28515625" style="3" bestFit="1" customWidth="1"/>
    <col min="241" max="241" width="50.42578125" style="3" customWidth="1"/>
    <col min="242" max="242" width="9.28515625" style="3"/>
    <col min="243" max="243" width="10.5703125" style="3" bestFit="1" customWidth="1"/>
    <col min="244" max="495" width="9.28515625" style="3"/>
    <col min="496" max="496" width="11.28515625" style="3" bestFit="1" customWidth="1"/>
    <col min="497" max="497" width="50.42578125" style="3" customWidth="1"/>
    <col min="498" max="498" width="9.28515625" style="3"/>
    <col min="499" max="499" width="10.5703125" style="3" bestFit="1" customWidth="1"/>
    <col min="500" max="751" width="9.28515625" style="3"/>
    <col min="752" max="752" width="11.28515625" style="3" bestFit="1" customWidth="1"/>
    <col min="753" max="753" width="50.42578125" style="3" customWidth="1"/>
    <col min="754" max="754" width="9.28515625" style="3"/>
    <col min="755" max="755" width="10.5703125" style="3" bestFit="1" customWidth="1"/>
    <col min="756" max="1007" width="9.28515625" style="3"/>
    <col min="1008" max="1008" width="11.28515625" style="3" bestFit="1" customWidth="1"/>
    <col min="1009" max="1009" width="50.42578125" style="3" customWidth="1"/>
    <col min="1010" max="1010" width="9.28515625" style="3"/>
    <col min="1011" max="1011" width="10.5703125" style="3" bestFit="1" customWidth="1"/>
    <col min="1012" max="1263" width="9.28515625" style="3"/>
    <col min="1264" max="1264" width="11.28515625" style="3" bestFit="1" customWidth="1"/>
    <col min="1265" max="1265" width="50.42578125" style="3" customWidth="1"/>
    <col min="1266" max="1266" width="9.28515625" style="3"/>
    <col min="1267" max="1267" width="10.5703125" style="3" bestFit="1" customWidth="1"/>
    <col min="1268" max="1519" width="9.28515625" style="3"/>
    <col min="1520" max="1520" width="11.28515625" style="3" bestFit="1" customWidth="1"/>
    <col min="1521" max="1521" width="50.42578125" style="3" customWidth="1"/>
    <col min="1522" max="1522" width="9.28515625" style="3"/>
    <col min="1523" max="1523" width="10.5703125" style="3" bestFit="1" customWidth="1"/>
    <col min="1524" max="1775" width="9.28515625" style="3"/>
    <col min="1776" max="1776" width="11.28515625" style="3" bestFit="1" customWidth="1"/>
    <col min="1777" max="1777" width="50.42578125" style="3" customWidth="1"/>
    <col min="1778" max="1778" width="9.28515625" style="3"/>
    <col min="1779" max="1779" width="10.5703125" style="3" bestFit="1" customWidth="1"/>
    <col min="1780" max="2031" width="9.28515625" style="3"/>
    <col min="2032" max="2032" width="11.28515625" style="3" bestFit="1" customWidth="1"/>
    <col min="2033" max="2033" width="50.42578125" style="3" customWidth="1"/>
    <col min="2034" max="2034" width="9.28515625" style="3"/>
    <col min="2035" max="2035" width="10.5703125" style="3" bestFit="1" customWidth="1"/>
    <col min="2036" max="2287" width="9.28515625" style="3"/>
    <col min="2288" max="2288" width="11.28515625" style="3" bestFit="1" customWidth="1"/>
    <col min="2289" max="2289" width="50.42578125" style="3" customWidth="1"/>
    <col min="2290" max="2290" width="9.28515625" style="3"/>
    <col min="2291" max="2291" width="10.5703125" style="3" bestFit="1" customWidth="1"/>
    <col min="2292" max="2543" width="9.28515625" style="3"/>
    <col min="2544" max="2544" width="11.28515625" style="3" bestFit="1" customWidth="1"/>
    <col min="2545" max="2545" width="50.42578125" style="3" customWidth="1"/>
    <col min="2546" max="2546" width="9.28515625" style="3"/>
    <col min="2547" max="2547" width="10.5703125" style="3" bestFit="1" customWidth="1"/>
    <col min="2548" max="2799" width="9.28515625" style="3"/>
    <col min="2800" max="2800" width="11.28515625" style="3" bestFit="1" customWidth="1"/>
    <col min="2801" max="2801" width="50.42578125" style="3" customWidth="1"/>
    <col min="2802" max="2802" width="9.28515625" style="3"/>
    <col min="2803" max="2803" width="10.5703125" style="3" bestFit="1" customWidth="1"/>
    <col min="2804" max="3055" width="9.28515625" style="3"/>
    <col min="3056" max="3056" width="11.28515625" style="3" bestFit="1" customWidth="1"/>
    <col min="3057" max="3057" width="50.42578125" style="3" customWidth="1"/>
    <col min="3058" max="3058" width="9.28515625" style="3"/>
    <col min="3059" max="3059" width="10.5703125" style="3" bestFit="1" customWidth="1"/>
    <col min="3060" max="3311" width="9.28515625" style="3"/>
    <col min="3312" max="3312" width="11.28515625" style="3" bestFit="1" customWidth="1"/>
    <col min="3313" max="3313" width="50.42578125" style="3" customWidth="1"/>
    <col min="3314" max="3314" width="9.28515625" style="3"/>
    <col min="3315" max="3315" width="10.5703125" style="3" bestFit="1" customWidth="1"/>
    <col min="3316" max="3567" width="9.28515625" style="3"/>
    <col min="3568" max="3568" width="11.28515625" style="3" bestFit="1" customWidth="1"/>
    <col min="3569" max="3569" width="50.42578125" style="3" customWidth="1"/>
    <col min="3570" max="3570" width="9.28515625" style="3"/>
    <col min="3571" max="3571" width="10.5703125" style="3" bestFit="1" customWidth="1"/>
    <col min="3572" max="3823" width="9.28515625" style="3"/>
    <col min="3824" max="3824" width="11.28515625" style="3" bestFit="1" customWidth="1"/>
    <col min="3825" max="3825" width="50.42578125" style="3" customWidth="1"/>
    <col min="3826" max="3826" width="9.28515625" style="3"/>
    <col min="3827" max="3827" width="10.5703125" style="3" bestFit="1" customWidth="1"/>
    <col min="3828" max="4079" width="9.28515625" style="3"/>
    <col min="4080" max="4080" width="11.28515625" style="3" bestFit="1" customWidth="1"/>
    <col min="4081" max="4081" width="50.42578125" style="3" customWidth="1"/>
    <col min="4082" max="4082" width="9.28515625" style="3"/>
    <col min="4083" max="4083" width="10.5703125" style="3" bestFit="1" customWidth="1"/>
    <col min="4084" max="4335" width="9.28515625" style="3"/>
    <col min="4336" max="4336" width="11.28515625" style="3" bestFit="1" customWidth="1"/>
    <col min="4337" max="4337" width="50.42578125" style="3" customWidth="1"/>
    <col min="4338" max="4338" width="9.28515625" style="3"/>
    <col min="4339" max="4339" width="10.5703125" style="3" bestFit="1" customWidth="1"/>
    <col min="4340" max="4591" width="9.28515625" style="3"/>
    <col min="4592" max="4592" width="11.28515625" style="3" bestFit="1" customWidth="1"/>
    <col min="4593" max="4593" width="50.42578125" style="3" customWidth="1"/>
    <col min="4594" max="4594" width="9.28515625" style="3"/>
    <col min="4595" max="4595" width="10.5703125" style="3" bestFit="1" customWidth="1"/>
    <col min="4596" max="4847" width="9.28515625" style="3"/>
    <col min="4848" max="4848" width="11.28515625" style="3" bestFit="1" customWidth="1"/>
    <col min="4849" max="4849" width="50.42578125" style="3" customWidth="1"/>
    <col min="4850" max="4850" width="9.28515625" style="3"/>
    <col min="4851" max="4851" width="10.5703125" style="3" bestFit="1" customWidth="1"/>
    <col min="4852" max="5103" width="9.28515625" style="3"/>
    <col min="5104" max="5104" width="11.28515625" style="3" bestFit="1" customWidth="1"/>
    <col min="5105" max="5105" width="50.42578125" style="3" customWidth="1"/>
    <col min="5106" max="5106" width="9.28515625" style="3"/>
    <col min="5107" max="5107" width="10.5703125" style="3" bestFit="1" customWidth="1"/>
    <col min="5108" max="5359" width="9.28515625" style="3"/>
    <col min="5360" max="5360" width="11.28515625" style="3" bestFit="1" customWidth="1"/>
    <col min="5361" max="5361" width="50.42578125" style="3" customWidth="1"/>
    <col min="5362" max="5362" width="9.28515625" style="3"/>
    <col min="5363" max="5363" width="10.5703125" style="3" bestFit="1" customWidth="1"/>
    <col min="5364" max="5615" width="9.28515625" style="3"/>
    <col min="5616" max="5616" width="11.28515625" style="3" bestFit="1" customWidth="1"/>
    <col min="5617" max="5617" width="50.42578125" style="3" customWidth="1"/>
    <col min="5618" max="5618" width="9.28515625" style="3"/>
    <col min="5619" max="5619" width="10.5703125" style="3" bestFit="1" customWidth="1"/>
    <col min="5620" max="5871" width="9.28515625" style="3"/>
    <col min="5872" max="5872" width="11.28515625" style="3" bestFit="1" customWidth="1"/>
    <col min="5873" max="5873" width="50.42578125" style="3" customWidth="1"/>
    <col min="5874" max="5874" width="9.28515625" style="3"/>
    <col min="5875" max="5875" width="10.5703125" style="3" bestFit="1" customWidth="1"/>
    <col min="5876" max="6127" width="9.28515625" style="3"/>
    <col min="6128" max="6128" width="11.28515625" style="3" bestFit="1" customWidth="1"/>
    <col min="6129" max="6129" width="50.42578125" style="3" customWidth="1"/>
    <col min="6130" max="6130" width="9.28515625" style="3"/>
    <col min="6131" max="6131" width="10.5703125" style="3" bestFit="1" customWidth="1"/>
    <col min="6132" max="6383" width="9.28515625" style="3"/>
    <col min="6384" max="6384" width="11.28515625" style="3" bestFit="1" customWidth="1"/>
    <col min="6385" max="6385" width="50.42578125" style="3" customWidth="1"/>
    <col min="6386" max="6386" width="9.28515625" style="3"/>
    <col min="6387" max="6387" width="10.5703125" style="3" bestFit="1" customWidth="1"/>
    <col min="6388" max="6639" width="9.28515625" style="3"/>
    <col min="6640" max="6640" width="11.28515625" style="3" bestFit="1" customWidth="1"/>
    <col min="6641" max="6641" width="50.42578125" style="3" customWidth="1"/>
    <col min="6642" max="6642" width="9.28515625" style="3"/>
    <col min="6643" max="6643" width="10.5703125" style="3" bestFit="1" customWidth="1"/>
    <col min="6644" max="6895" width="9.28515625" style="3"/>
    <col min="6896" max="6896" width="11.28515625" style="3" bestFit="1" customWidth="1"/>
    <col min="6897" max="6897" width="50.42578125" style="3" customWidth="1"/>
    <col min="6898" max="6898" width="9.28515625" style="3"/>
    <col min="6899" max="6899" width="10.5703125" style="3" bestFit="1" customWidth="1"/>
    <col min="6900" max="7151" width="9.28515625" style="3"/>
    <col min="7152" max="7152" width="11.28515625" style="3" bestFit="1" customWidth="1"/>
    <col min="7153" max="7153" width="50.42578125" style="3" customWidth="1"/>
    <col min="7154" max="7154" width="9.28515625" style="3"/>
    <col min="7155" max="7155" width="10.5703125" style="3" bestFit="1" customWidth="1"/>
    <col min="7156" max="7407" width="9.28515625" style="3"/>
    <col min="7408" max="7408" width="11.28515625" style="3" bestFit="1" customWidth="1"/>
    <col min="7409" max="7409" width="50.42578125" style="3" customWidth="1"/>
    <col min="7410" max="7410" width="9.28515625" style="3"/>
    <col min="7411" max="7411" width="10.5703125" style="3" bestFit="1" customWidth="1"/>
    <col min="7412" max="7663" width="9.28515625" style="3"/>
    <col min="7664" max="7664" width="11.28515625" style="3" bestFit="1" customWidth="1"/>
    <col min="7665" max="7665" width="50.42578125" style="3" customWidth="1"/>
    <col min="7666" max="7666" width="9.28515625" style="3"/>
    <col min="7667" max="7667" width="10.5703125" style="3" bestFit="1" customWidth="1"/>
    <col min="7668" max="7919" width="9.28515625" style="3"/>
    <col min="7920" max="7920" width="11.28515625" style="3" bestFit="1" customWidth="1"/>
    <col min="7921" max="7921" width="50.42578125" style="3" customWidth="1"/>
    <col min="7922" max="7922" width="9.28515625" style="3"/>
    <col min="7923" max="7923" width="10.5703125" style="3" bestFit="1" customWidth="1"/>
    <col min="7924" max="8175" width="9.28515625" style="3"/>
    <col min="8176" max="8176" width="11.28515625" style="3" bestFit="1" customWidth="1"/>
    <col min="8177" max="8177" width="50.42578125" style="3" customWidth="1"/>
    <col min="8178" max="8178" width="9.28515625" style="3"/>
    <col min="8179" max="8179" width="10.5703125" style="3" bestFit="1" customWidth="1"/>
    <col min="8180" max="8431" width="9.28515625" style="3"/>
    <col min="8432" max="8432" width="11.28515625" style="3" bestFit="1" customWidth="1"/>
    <col min="8433" max="8433" width="50.42578125" style="3" customWidth="1"/>
    <col min="8434" max="8434" width="9.28515625" style="3"/>
    <col min="8435" max="8435" width="10.5703125" style="3" bestFit="1" customWidth="1"/>
    <col min="8436" max="8687" width="9.28515625" style="3"/>
    <col min="8688" max="8688" width="11.28515625" style="3" bestFit="1" customWidth="1"/>
    <col min="8689" max="8689" width="50.42578125" style="3" customWidth="1"/>
    <col min="8690" max="8690" width="9.28515625" style="3"/>
    <col min="8691" max="8691" width="10.5703125" style="3" bestFit="1" customWidth="1"/>
    <col min="8692" max="8943" width="9.28515625" style="3"/>
    <col min="8944" max="8944" width="11.28515625" style="3" bestFit="1" customWidth="1"/>
    <col min="8945" max="8945" width="50.42578125" style="3" customWidth="1"/>
    <col min="8946" max="8946" width="9.28515625" style="3"/>
    <col min="8947" max="8947" width="10.5703125" style="3" bestFit="1" customWidth="1"/>
    <col min="8948" max="9199" width="9.28515625" style="3"/>
    <col min="9200" max="9200" width="11.28515625" style="3" bestFit="1" customWidth="1"/>
    <col min="9201" max="9201" width="50.42578125" style="3" customWidth="1"/>
    <col min="9202" max="9202" width="9.28515625" style="3"/>
    <col min="9203" max="9203" width="10.5703125" style="3" bestFit="1" customWidth="1"/>
    <col min="9204" max="9455" width="9.28515625" style="3"/>
    <col min="9456" max="9456" width="11.28515625" style="3" bestFit="1" customWidth="1"/>
    <col min="9457" max="9457" width="50.42578125" style="3" customWidth="1"/>
    <col min="9458" max="9458" width="9.28515625" style="3"/>
    <col min="9459" max="9459" width="10.5703125" style="3" bestFit="1" customWidth="1"/>
    <col min="9460" max="9711" width="9.28515625" style="3"/>
    <col min="9712" max="9712" width="11.28515625" style="3" bestFit="1" customWidth="1"/>
    <col min="9713" max="9713" width="50.42578125" style="3" customWidth="1"/>
    <col min="9714" max="9714" width="9.28515625" style="3"/>
    <col min="9715" max="9715" width="10.5703125" style="3" bestFit="1" customWidth="1"/>
    <col min="9716" max="9967" width="9.28515625" style="3"/>
    <col min="9968" max="9968" width="11.28515625" style="3" bestFit="1" customWidth="1"/>
    <col min="9969" max="9969" width="50.42578125" style="3" customWidth="1"/>
    <col min="9970" max="9970" width="9.28515625" style="3"/>
    <col min="9971" max="9971" width="10.5703125" style="3" bestFit="1" customWidth="1"/>
    <col min="9972" max="10223" width="9.28515625" style="3"/>
    <col min="10224" max="10224" width="11.28515625" style="3" bestFit="1" customWidth="1"/>
    <col min="10225" max="10225" width="50.42578125" style="3" customWidth="1"/>
    <col min="10226" max="10226" width="9.28515625" style="3"/>
    <col min="10227" max="10227" width="10.5703125" style="3" bestFit="1" customWidth="1"/>
    <col min="10228" max="10479" width="9.28515625" style="3"/>
    <col min="10480" max="10480" width="11.28515625" style="3" bestFit="1" customWidth="1"/>
    <col min="10481" max="10481" width="50.42578125" style="3" customWidth="1"/>
    <col min="10482" max="10482" width="9.28515625" style="3"/>
    <col min="10483" max="10483" width="10.5703125" style="3" bestFit="1" customWidth="1"/>
    <col min="10484" max="10735" width="9.28515625" style="3"/>
    <col min="10736" max="10736" width="11.28515625" style="3" bestFit="1" customWidth="1"/>
    <col min="10737" max="10737" width="50.42578125" style="3" customWidth="1"/>
    <col min="10738" max="10738" width="9.28515625" style="3"/>
    <col min="10739" max="10739" width="10.5703125" style="3" bestFit="1" customWidth="1"/>
    <col min="10740" max="10991" width="9.28515625" style="3"/>
    <col min="10992" max="10992" width="11.28515625" style="3" bestFit="1" customWidth="1"/>
    <col min="10993" max="10993" width="50.42578125" style="3" customWidth="1"/>
    <col min="10994" max="10994" width="9.28515625" style="3"/>
    <col min="10995" max="10995" width="10.5703125" style="3" bestFit="1" customWidth="1"/>
    <col min="10996" max="11247" width="9.28515625" style="3"/>
    <col min="11248" max="11248" width="11.28515625" style="3" bestFit="1" customWidth="1"/>
    <col min="11249" max="11249" width="50.42578125" style="3" customWidth="1"/>
    <col min="11250" max="11250" width="9.28515625" style="3"/>
    <col min="11251" max="11251" width="10.5703125" style="3" bestFit="1" customWidth="1"/>
    <col min="11252" max="11503" width="9.28515625" style="3"/>
    <col min="11504" max="11504" width="11.28515625" style="3" bestFit="1" customWidth="1"/>
    <col min="11505" max="11505" width="50.42578125" style="3" customWidth="1"/>
    <col min="11506" max="11506" width="9.28515625" style="3"/>
    <col min="11507" max="11507" width="10.5703125" style="3" bestFit="1" customWidth="1"/>
    <col min="11508" max="11759" width="9.28515625" style="3"/>
    <col min="11760" max="11760" width="11.28515625" style="3" bestFit="1" customWidth="1"/>
    <col min="11761" max="11761" width="50.42578125" style="3" customWidth="1"/>
    <col min="11762" max="11762" width="9.28515625" style="3"/>
    <col min="11763" max="11763" width="10.5703125" style="3" bestFit="1" customWidth="1"/>
    <col min="11764" max="12015" width="9.28515625" style="3"/>
    <col min="12016" max="12016" width="11.28515625" style="3" bestFit="1" customWidth="1"/>
    <col min="12017" max="12017" width="50.42578125" style="3" customWidth="1"/>
    <col min="12018" max="12018" width="9.28515625" style="3"/>
    <col min="12019" max="12019" width="10.5703125" style="3" bestFit="1" customWidth="1"/>
    <col min="12020" max="12271" width="9.28515625" style="3"/>
    <col min="12272" max="12272" width="11.28515625" style="3" bestFit="1" customWidth="1"/>
    <col min="12273" max="12273" width="50.42578125" style="3" customWidth="1"/>
    <col min="12274" max="12274" width="9.28515625" style="3"/>
    <col min="12275" max="12275" width="10.5703125" style="3" bestFit="1" customWidth="1"/>
    <col min="12276" max="12527" width="9.28515625" style="3"/>
    <col min="12528" max="12528" width="11.28515625" style="3" bestFit="1" customWidth="1"/>
    <col min="12529" max="12529" width="50.42578125" style="3" customWidth="1"/>
    <col min="12530" max="12530" width="9.28515625" style="3"/>
    <col min="12531" max="12531" width="10.5703125" style="3" bestFit="1" customWidth="1"/>
    <col min="12532" max="12783" width="9.28515625" style="3"/>
    <col min="12784" max="12784" width="11.28515625" style="3" bestFit="1" customWidth="1"/>
    <col min="12785" max="12785" width="50.42578125" style="3" customWidth="1"/>
    <col min="12786" max="12786" width="9.28515625" style="3"/>
    <col min="12787" max="12787" width="10.5703125" style="3" bestFit="1" customWidth="1"/>
    <col min="12788" max="13039" width="9.28515625" style="3"/>
    <col min="13040" max="13040" width="11.28515625" style="3" bestFit="1" customWidth="1"/>
    <col min="13041" max="13041" width="50.42578125" style="3" customWidth="1"/>
    <col min="13042" max="13042" width="9.28515625" style="3"/>
    <col min="13043" max="13043" width="10.5703125" style="3" bestFit="1" customWidth="1"/>
    <col min="13044" max="13295" width="9.28515625" style="3"/>
    <col min="13296" max="13296" width="11.28515625" style="3" bestFit="1" customWidth="1"/>
    <col min="13297" max="13297" width="50.42578125" style="3" customWidth="1"/>
    <col min="13298" max="13298" width="9.28515625" style="3"/>
    <col min="13299" max="13299" width="10.5703125" style="3" bestFit="1" customWidth="1"/>
    <col min="13300" max="13551" width="9.28515625" style="3"/>
    <col min="13552" max="13552" width="11.28515625" style="3" bestFit="1" customWidth="1"/>
    <col min="13553" max="13553" width="50.42578125" style="3" customWidth="1"/>
    <col min="13554" max="13554" width="9.28515625" style="3"/>
    <col min="13555" max="13555" width="10.5703125" style="3" bestFit="1" customWidth="1"/>
    <col min="13556" max="13807" width="9.28515625" style="3"/>
    <col min="13808" max="13808" width="11.28515625" style="3" bestFit="1" customWidth="1"/>
    <col min="13809" max="13809" width="50.42578125" style="3" customWidth="1"/>
    <col min="13810" max="13810" width="9.28515625" style="3"/>
    <col min="13811" max="13811" width="10.5703125" style="3" bestFit="1" customWidth="1"/>
    <col min="13812" max="14063" width="9.28515625" style="3"/>
    <col min="14064" max="14064" width="11.28515625" style="3" bestFit="1" customWidth="1"/>
    <col min="14065" max="14065" width="50.42578125" style="3" customWidth="1"/>
    <col min="14066" max="14066" width="9.28515625" style="3"/>
    <col min="14067" max="14067" width="10.5703125" style="3" bestFit="1" customWidth="1"/>
    <col min="14068" max="14319" width="9.28515625" style="3"/>
    <col min="14320" max="14320" width="11.28515625" style="3" bestFit="1" customWidth="1"/>
    <col min="14321" max="14321" width="50.42578125" style="3" customWidth="1"/>
    <col min="14322" max="14322" width="9.28515625" style="3"/>
    <col min="14323" max="14323" width="10.5703125" style="3" bestFit="1" customWidth="1"/>
    <col min="14324" max="14575" width="9.28515625" style="3"/>
    <col min="14576" max="14576" width="11.28515625" style="3" bestFit="1" customWidth="1"/>
    <col min="14577" max="14577" width="50.42578125" style="3" customWidth="1"/>
    <col min="14578" max="14578" width="9.28515625" style="3"/>
    <col min="14579" max="14579" width="10.5703125" style="3" bestFit="1" customWidth="1"/>
    <col min="14580" max="14831" width="9.28515625" style="3"/>
    <col min="14832" max="14832" width="11.28515625" style="3" bestFit="1" customWidth="1"/>
    <col min="14833" max="14833" width="50.42578125" style="3" customWidth="1"/>
    <col min="14834" max="14834" width="9.28515625" style="3"/>
    <col min="14835" max="14835" width="10.5703125" style="3" bestFit="1" customWidth="1"/>
    <col min="14836" max="15087" width="9.28515625" style="3"/>
    <col min="15088" max="15088" width="11.28515625" style="3" bestFit="1" customWidth="1"/>
    <col min="15089" max="15089" width="50.42578125" style="3" customWidth="1"/>
    <col min="15090" max="15090" width="9.28515625" style="3"/>
    <col min="15091" max="15091" width="10.5703125" style="3" bestFit="1" customWidth="1"/>
    <col min="15092" max="15343" width="9.28515625" style="3"/>
    <col min="15344" max="15344" width="11.28515625" style="3" bestFit="1" customWidth="1"/>
    <col min="15345" max="15345" width="50.42578125" style="3" customWidth="1"/>
    <col min="15346" max="15346" width="9.28515625" style="3"/>
    <col min="15347" max="15347" width="10.5703125" style="3" bestFit="1" customWidth="1"/>
    <col min="15348" max="15599" width="9.28515625" style="3"/>
    <col min="15600" max="15600" width="11.28515625" style="3" bestFit="1" customWidth="1"/>
    <col min="15601" max="15601" width="50.42578125" style="3" customWidth="1"/>
    <col min="15602" max="15602" width="9.28515625" style="3"/>
    <col min="15603" max="15603" width="10.5703125" style="3" bestFit="1" customWidth="1"/>
    <col min="15604" max="15855" width="9.28515625" style="3"/>
    <col min="15856" max="15856" width="11.28515625" style="3" bestFit="1" customWidth="1"/>
    <col min="15857" max="15857" width="50.42578125" style="3" customWidth="1"/>
    <col min="15858" max="15858" width="9.28515625" style="3"/>
    <col min="15859" max="15859" width="10.5703125" style="3" bestFit="1" customWidth="1"/>
    <col min="15860" max="16111" width="9.28515625" style="3"/>
    <col min="16112" max="16112" width="11.28515625" style="3" bestFit="1" customWidth="1"/>
    <col min="16113" max="16113" width="50.42578125" style="3" customWidth="1"/>
    <col min="16114" max="16114" width="9.28515625" style="3"/>
    <col min="16115" max="16115" width="10.5703125" style="3" bestFit="1" customWidth="1"/>
    <col min="16116" max="16368" width="9.28515625" style="3"/>
    <col min="16369" max="16384" width="9.28515625" style="3" customWidth="1"/>
  </cols>
  <sheetData>
    <row r="1" spans="1:8">
      <c r="F1" s="391" t="s">
        <v>686</v>
      </c>
      <c r="G1" s="392" t="s">
        <v>687</v>
      </c>
    </row>
    <row r="2" spans="1:8">
      <c r="C2" s="128" t="s">
        <v>23</v>
      </c>
    </row>
    <row r="3" spans="1:8">
      <c r="C3" s="129" t="s">
        <v>296</v>
      </c>
      <c r="D3" s="130"/>
      <c r="E3" s="216"/>
    </row>
    <row r="4" spans="1:8">
      <c r="D4" s="446"/>
      <c r="E4" s="446"/>
    </row>
    <row r="5" spans="1:8">
      <c r="C5" s="128" t="s">
        <v>86</v>
      </c>
    </row>
    <row r="6" spans="1:8">
      <c r="C6" s="128"/>
    </row>
    <row r="7" spans="1:8">
      <c r="A7" s="131"/>
      <c r="B7" s="142" t="s">
        <v>234</v>
      </c>
      <c r="C7" s="132" t="s">
        <v>235</v>
      </c>
      <c r="D7" s="132"/>
      <c r="E7" s="217" t="s">
        <v>236</v>
      </c>
    </row>
    <row r="8" spans="1:8">
      <c r="A8" s="447"/>
      <c r="B8" s="133"/>
      <c r="C8" s="133"/>
      <c r="D8" s="133"/>
      <c r="E8" s="218"/>
    </row>
    <row r="9" spans="1:8">
      <c r="A9" s="447"/>
      <c r="B9" s="200" t="s">
        <v>135</v>
      </c>
      <c r="C9" s="201" t="s">
        <v>259</v>
      </c>
      <c r="D9" s="201"/>
      <c r="E9" s="219">
        <f>'A.REK GO OBJEKT'!F7</f>
        <v>0</v>
      </c>
      <c r="F9" s="393">
        <f>+'A.REK GO OBJEKT'!G7</f>
        <v>0</v>
      </c>
      <c r="G9" s="394">
        <f>+'A.REK GO OBJEKT'!H7</f>
        <v>0</v>
      </c>
      <c r="H9" s="245"/>
    </row>
    <row r="10" spans="1:8">
      <c r="A10" s="447"/>
      <c r="B10" s="201"/>
      <c r="C10" s="201"/>
      <c r="D10" s="201"/>
      <c r="E10" s="219"/>
    </row>
    <row r="11" spans="1:8">
      <c r="A11" s="447"/>
      <c r="B11" s="200" t="s">
        <v>263</v>
      </c>
      <c r="C11" s="214" t="s">
        <v>255</v>
      </c>
      <c r="D11" s="201"/>
      <c r="E11" s="220"/>
    </row>
    <row r="12" spans="1:8">
      <c r="A12" s="447"/>
      <c r="B12" s="200"/>
      <c r="C12" s="201" t="s">
        <v>473</v>
      </c>
      <c r="D12" s="201"/>
      <c r="E12" s="219">
        <f>+Razsvetljava!G35</f>
        <v>0</v>
      </c>
      <c r="F12" s="391">
        <f>+Razsvetljava!H35</f>
        <v>0</v>
      </c>
    </row>
    <row r="13" spans="1:8">
      <c r="A13" s="447"/>
      <c r="B13" s="200"/>
      <c r="C13" s="201" t="s">
        <v>472</v>
      </c>
      <c r="D13" s="201"/>
      <c r="E13" s="219">
        <f>+Strelovod!F81</f>
        <v>0</v>
      </c>
      <c r="F13" s="391">
        <f>+Strelovod!G81</f>
        <v>0</v>
      </c>
      <c r="G13" s="392">
        <f>+Strelovod!H81</f>
        <v>0</v>
      </c>
    </row>
    <row r="14" spans="1:8">
      <c r="A14" s="447"/>
      <c r="B14" s="200"/>
      <c r="C14" s="201"/>
      <c r="D14" s="201"/>
      <c r="E14" s="219"/>
    </row>
    <row r="15" spans="1:8">
      <c r="A15" s="448"/>
      <c r="B15" s="134"/>
      <c r="C15" s="135"/>
      <c r="D15" s="136"/>
      <c r="E15" s="221"/>
    </row>
    <row r="16" spans="1:8">
      <c r="A16" s="137"/>
      <c r="B16" s="138"/>
      <c r="C16" s="139"/>
      <c r="D16" s="140"/>
    </row>
    <row r="17" spans="1:11">
      <c r="A17" s="158"/>
      <c r="B17" s="159"/>
      <c r="C17" s="159" t="s">
        <v>9</v>
      </c>
      <c r="D17" s="159"/>
      <c r="E17" s="222">
        <f>SUM(E8:E15)</f>
        <v>0</v>
      </c>
      <c r="F17" s="430">
        <f>SUM(F8:F15)</f>
        <v>0</v>
      </c>
      <c r="G17" s="433">
        <f t="shared" ref="G17" si="0">SUM(G8:G15)</f>
        <v>0</v>
      </c>
      <c r="H17" s="245"/>
    </row>
    <row r="18" spans="1:11">
      <c r="F18" s="431"/>
      <c r="G18" s="434"/>
      <c r="K18" s="245"/>
    </row>
    <row r="19" spans="1:11">
      <c r="C19" s="127" t="s">
        <v>257</v>
      </c>
      <c r="E19" s="215">
        <f>E17*0.22</f>
        <v>0</v>
      </c>
      <c r="F19" s="431"/>
      <c r="G19" s="434">
        <f>+E19</f>
        <v>0</v>
      </c>
    </row>
    <row r="20" spans="1:11">
      <c r="F20" s="431"/>
      <c r="G20" s="434"/>
    </row>
    <row r="21" spans="1:11">
      <c r="A21" s="225"/>
      <c r="B21" s="225"/>
      <c r="C21" s="227" t="s">
        <v>24</v>
      </c>
      <c r="D21" s="225"/>
      <c r="E21" s="226">
        <f>E19+E17</f>
        <v>0</v>
      </c>
      <c r="F21" s="432">
        <f t="shared" ref="F21:G21" si="1">F19+F17</f>
        <v>0</v>
      </c>
      <c r="G21" s="435">
        <f t="shared" si="1"/>
        <v>0</v>
      </c>
    </row>
    <row r="23" spans="1:11">
      <c r="C23" s="127" t="s">
        <v>25</v>
      </c>
    </row>
    <row r="24" spans="1:11">
      <c r="C24" s="449"/>
      <c r="D24" s="450"/>
      <c r="E24" s="451"/>
    </row>
    <row r="25" spans="1:11">
      <c r="C25" s="452"/>
      <c r="D25" s="453"/>
      <c r="E25" s="454"/>
      <c r="F25" s="393"/>
      <c r="G25" s="394"/>
    </row>
    <row r="26" spans="1:11">
      <c r="C26" s="455"/>
      <c r="D26" s="456"/>
      <c r="E26" s="457"/>
      <c r="F26" s="393"/>
      <c r="G26" s="394"/>
    </row>
    <row r="27" spans="1:11">
      <c r="F27" s="393"/>
      <c r="G27" s="394"/>
    </row>
    <row r="28" spans="1:11">
      <c r="C28" s="127" t="s">
        <v>26</v>
      </c>
      <c r="D28" s="141"/>
      <c r="E28" s="223"/>
      <c r="F28" s="393"/>
      <c r="G28" s="394"/>
    </row>
    <row r="29" spans="1:11">
      <c r="C29" s="127" t="s">
        <v>27</v>
      </c>
      <c r="D29" s="141"/>
      <c r="E29" s="223"/>
      <c r="F29" s="393"/>
      <c r="G29" s="394"/>
    </row>
    <row r="30" spans="1:11">
      <c r="F30" s="393"/>
      <c r="G30" s="394"/>
    </row>
    <row r="31" spans="1:11">
      <c r="C31" s="127" t="s">
        <v>28</v>
      </c>
      <c r="D31" s="141"/>
      <c r="E31" s="223"/>
      <c r="F31" s="393"/>
      <c r="G31" s="394"/>
    </row>
    <row r="32" spans="1:11">
      <c r="C32" s="127" t="s">
        <v>29</v>
      </c>
      <c r="D32" s="141"/>
      <c r="E32" s="223"/>
      <c r="F32" s="393"/>
      <c r="G32" s="394"/>
    </row>
    <row r="33" spans="3:7">
      <c r="C33" s="127" t="s">
        <v>30</v>
      </c>
      <c r="D33" s="141"/>
      <c r="E33" s="223"/>
    </row>
    <row r="34" spans="3:7" ht="15.75">
      <c r="F34" s="428"/>
      <c r="G34" s="429"/>
    </row>
    <row r="35" spans="3:7">
      <c r="C35" s="127" t="s">
        <v>31</v>
      </c>
      <c r="D35" s="141"/>
      <c r="E35" s="223"/>
    </row>
    <row r="36" spans="3:7">
      <c r="C36" s="127" t="s">
        <v>32</v>
      </c>
      <c r="D36" s="141"/>
      <c r="E36" s="223"/>
    </row>
    <row r="38" spans="3:7">
      <c r="C38" s="127" t="s">
        <v>33</v>
      </c>
      <c r="D38" s="141"/>
      <c r="E38" s="223"/>
    </row>
    <row r="44" spans="3:7">
      <c r="C44" s="443"/>
    </row>
    <row r="130" spans="1:7" s="4" customFormat="1">
      <c r="A130" s="133"/>
      <c r="B130" s="133"/>
      <c r="C130" s="133"/>
      <c r="D130" s="133"/>
      <c r="E130" s="224"/>
      <c r="F130" s="391"/>
      <c r="G130" s="392"/>
    </row>
  </sheetData>
  <mergeCells count="3">
    <mergeCell ref="D4:E4"/>
    <mergeCell ref="A8:A15"/>
    <mergeCell ref="C24:E26"/>
  </mergeCells>
  <pageMargins left="0.62992125984251968" right="0.23622047244094491" top="0.62992125984251968" bottom="0.62992125984251968" header="0.31496062992125984" footer="0.31496062992125984"/>
  <pageSetup paperSize="9" scale="83" fitToHeight="0" orientation="portrait" r:id="rId1"/>
  <headerFooter>
    <oddFooter>&amp;C&amp;"Arial Narrow,Navadno"&amp;10Stran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9.9978637043366805E-2"/>
  </sheetPr>
  <dimension ref="A1:I49"/>
  <sheetViews>
    <sheetView tabSelected="1" view="pageBreakPreview" zoomScale="85" zoomScaleNormal="100" zoomScaleSheetLayoutView="85" workbookViewId="0">
      <selection activeCell="F15" sqref="F15"/>
    </sheetView>
  </sheetViews>
  <sheetFormatPr defaultColWidth="9.28515625" defaultRowHeight="12.75"/>
  <cols>
    <col min="1" max="1" width="9.7109375" style="27" bestFit="1" customWidth="1"/>
    <col min="2" max="2" width="49.7109375" style="28" customWidth="1"/>
    <col min="3" max="3" width="7.28515625" style="29" bestFit="1" customWidth="1"/>
    <col min="4" max="4" width="9.7109375" style="30" bestFit="1" customWidth="1"/>
    <col min="5" max="5" width="10.140625" style="13" bestFit="1" customWidth="1"/>
    <col min="6" max="6" width="12.5703125" style="13" bestFit="1" customWidth="1"/>
    <col min="7" max="7" width="11.28515625" style="388" customWidth="1"/>
    <col min="8" max="8" width="13.42578125" style="389" bestFit="1" customWidth="1"/>
    <col min="9" max="9" width="10.140625" style="1" bestFit="1" customWidth="1"/>
    <col min="10" max="16384" width="9.28515625" style="1"/>
  </cols>
  <sheetData>
    <row r="1" spans="1:9">
      <c r="A1" s="149"/>
      <c r="F1" s="30"/>
      <c r="G1" s="391" t="s">
        <v>686</v>
      </c>
      <c r="H1" s="389" t="s">
        <v>687</v>
      </c>
    </row>
    <row r="2" spans="1:9" ht="15.75">
      <c r="A2" s="228" t="s">
        <v>135</v>
      </c>
      <c r="B2" s="458" t="s">
        <v>697</v>
      </c>
      <c r="C2" s="458"/>
      <c r="D2" s="458"/>
      <c r="E2" s="458"/>
      <c r="F2" s="458"/>
    </row>
    <row r="3" spans="1:9" ht="13.5" thickBot="1">
      <c r="A3" s="95"/>
      <c r="B3" s="96"/>
      <c r="C3" s="97"/>
      <c r="D3" s="98"/>
      <c r="E3" s="99"/>
      <c r="F3" s="100"/>
    </row>
    <row r="4" spans="1:9">
      <c r="A4" s="101"/>
      <c r="B4" s="102"/>
      <c r="C4" s="38"/>
      <c r="D4" s="46"/>
      <c r="E4" s="19"/>
      <c r="F4" s="103"/>
    </row>
    <row r="5" spans="1:9">
      <c r="A5" s="104"/>
      <c r="B5" s="41"/>
      <c r="C5" s="38"/>
      <c r="D5" s="46"/>
      <c r="E5" s="19"/>
      <c r="F5" s="19"/>
    </row>
    <row r="6" spans="1:9">
      <c r="A6" s="104"/>
      <c r="B6" s="41"/>
      <c r="C6" s="38"/>
    </row>
    <row r="7" spans="1:9" ht="15.75">
      <c r="A7" s="143" t="s">
        <v>695</v>
      </c>
      <c r="B7" s="144" t="s">
        <v>696</v>
      </c>
      <c r="C7" s="119"/>
      <c r="D7" s="145"/>
      <c r="E7" s="145"/>
      <c r="F7" s="146">
        <f>F11+F22</f>
        <v>0</v>
      </c>
      <c r="G7" s="426">
        <f>+G11+G22</f>
        <v>0</v>
      </c>
      <c r="H7" s="427">
        <f>+H11+H22</f>
        <v>0</v>
      </c>
      <c r="I7" s="2"/>
    </row>
    <row r="8" spans="1:9" ht="13.5" thickBot="1">
      <c r="A8" s="105"/>
      <c r="B8" s="66"/>
      <c r="C8" s="24"/>
      <c r="D8" s="25"/>
      <c r="E8" s="26"/>
      <c r="F8" s="26"/>
    </row>
    <row r="9" spans="1:9" ht="13.5" thickTop="1">
      <c r="A9" s="104"/>
      <c r="B9" s="41"/>
      <c r="C9" s="38"/>
    </row>
    <row r="10" spans="1:9">
      <c r="A10" s="101"/>
      <c r="B10" s="102"/>
      <c r="C10" s="38"/>
      <c r="D10" s="46"/>
      <c r="E10" s="19"/>
      <c r="F10" s="103"/>
    </row>
    <row r="11" spans="1:9" ht="15.75">
      <c r="A11" s="143" t="s">
        <v>144</v>
      </c>
      <c r="B11" s="144" t="s">
        <v>8</v>
      </c>
      <c r="C11" s="119"/>
      <c r="D11" s="145"/>
      <c r="E11" s="114"/>
      <c r="F11" s="146">
        <f>SUM(F15:F19)</f>
        <v>0</v>
      </c>
      <c r="G11" s="409">
        <f>SUM(G15:G19)</f>
        <v>0</v>
      </c>
      <c r="H11" s="411">
        <f>SUM(H15:H19)</f>
        <v>0</v>
      </c>
      <c r="I11" s="2"/>
    </row>
    <row r="12" spans="1:9" ht="13.5" thickBot="1">
      <c r="A12" s="106"/>
      <c r="B12" s="23"/>
      <c r="C12" s="24"/>
      <c r="D12" s="25"/>
      <c r="E12" s="26"/>
      <c r="F12" s="107"/>
    </row>
    <row r="13" spans="1:9" ht="13.5" thickTop="1">
      <c r="A13" s="104"/>
      <c r="B13" s="102"/>
      <c r="C13" s="38"/>
      <c r="F13" s="30"/>
    </row>
    <row r="14" spans="1:9">
      <c r="A14" s="104"/>
      <c r="B14" s="102"/>
      <c r="C14" s="38"/>
      <c r="F14" s="30"/>
    </row>
    <row r="15" spans="1:9">
      <c r="A15" s="108" t="s">
        <v>146</v>
      </c>
      <c r="B15" s="102" t="str">
        <f>'I.A-GRADBENA DELA'!B3</f>
        <v>Splošna dela</v>
      </c>
      <c r="C15" s="38"/>
      <c r="F15" s="30">
        <f>'I.A-GRADBENA DELA'!F8</f>
        <v>0</v>
      </c>
      <c r="G15" s="410">
        <f>'I.A-GRADBENA DELA'!G8</f>
        <v>0</v>
      </c>
      <c r="H15" s="390">
        <f>'I.A-GRADBENA DELA'!H8</f>
        <v>0</v>
      </c>
      <c r="I15" s="2"/>
    </row>
    <row r="16" spans="1:9">
      <c r="A16" s="108" t="s">
        <v>147</v>
      </c>
      <c r="B16" s="102" t="str">
        <f>'I.A-GRADBENA DELA'!B10</f>
        <v>Rušitvena dela</v>
      </c>
      <c r="C16" s="38"/>
      <c r="F16" s="30">
        <f>'I.A-GRADBENA DELA'!F72</f>
        <v>0</v>
      </c>
      <c r="G16" s="410">
        <f>'I.A-GRADBENA DELA'!G72</f>
        <v>0</v>
      </c>
      <c r="H16" s="390">
        <f>'I.A-GRADBENA DELA'!H72</f>
        <v>0</v>
      </c>
      <c r="I16" s="2"/>
    </row>
    <row r="17" spans="1:9">
      <c r="A17" s="108" t="s">
        <v>148</v>
      </c>
      <c r="B17" s="102" t="str">
        <f>'I.A-GRADBENA DELA'!B74</f>
        <v>Zemeljska dela</v>
      </c>
      <c r="C17" s="38"/>
      <c r="F17" s="30">
        <f>'I.A-GRADBENA DELA'!F112</f>
        <v>0</v>
      </c>
      <c r="G17" s="410">
        <f>'I.A-GRADBENA DELA'!G112</f>
        <v>0</v>
      </c>
      <c r="H17" s="390">
        <f>'I.A-GRADBENA DELA'!H112</f>
        <v>0</v>
      </c>
      <c r="I17" s="2"/>
    </row>
    <row r="18" spans="1:9">
      <c r="A18" s="108" t="s">
        <v>149</v>
      </c>
      <c r="B18" s="102" t="str">
        <f>'I.A-GRADBENA DELA'!B114</f>
        <v>Zidarska dela</v>
      </c>
      <c r="C18" s="38"/>
      <c r="F18" s="30">
        <f>'I.A-GRADBENA DELA'!F148</f>
        <v>0</v>
      </c>
      <c r="G18" s="410">
        <f>'I.A-GRADBENA DELA'!G148</f>
        <v>0</v>
      </c>
      <c r="H18" s="390">
        <f>'I.A-GRADBENA DELA'!H148</f>
        <v>0</v>
      </c>
      <c r="I18" s="2"/>
    </row>
    <row r="19" spans="1:9">
      <c r="A19" s="108" t="s">
        <v>150</v>
      </c>
      <c r="B19" s="102" t="str">
        <f>'I.A-GRADBENA DELA'!B150</f>
        <v>Opažerska dela</v>
      </c>
      <c r="C19" s="38"/>
      <c r="F19" s="30">
        <f>'I.A-GRADBENA DELA'!F157</f>
        <v>0</v>
      </c>
      <c r="G19" s="410">
        <f>'I.A-GRADBENA DELA'!G157</f>
        <v>0</v>
      </c>
      <c r="H19" s="390">
        <f>'I.A-GRADBENA DELA'!H157</f>
        <v>0</v>
      </c>
      <c r="I19" s="2"/>
    </row>
    <row r="20" spans="1:9">
      <c r="A20" s="104"/>
      <c r="B20" s="41"/>
      <c r="C20" s="38"/>
      <c r="F20" s="30"/>
      <c r="I20" s="2"/>
    </row>
    <row r="21" spans="1:9">
      <c r="A21" s="104"/>
      <c r="B21" s="41"/>
      <c r="C21" s="38"/>
      <c r="F21" s="30"/>
      <c r="I21" s="2"/>
    </row>
    <row r="22" spans="1:9" ht="15.75">
      <c r="A22" s="143" t="s">
        <v>145</v>
      </c>
      <c r="B22" s="147" t="s">
        <v>17</v>
      </c>
      <c r="C22" s="148"/>
      <c r="D22" s="145"/>
      <c r="E22" s="114"/>
      <c r="F22" s="146">
        <f>SUM(F25:F32)</f>
        <v>0</v>
      </c>
      <c r="G22" s="409">
        <f t="shared" ref="G22" si="0">SUM(G25:G32)</f>
        <v>0</v>
      </c>
      <c r="H22" s="411">
        <f>SUM(H25:H32)</f>
        <v>0</v>
      </c>
      <c r="I22" s="2"/>
    </row>
    <row r="23" spans="1:9" ht="13.5" thickBot="1">
      <c r="A23" s="106"/>
      <c r="B23" s="111"/>
      <c r="C23" s="112"/>
      <c r="D23" s="25"/>
      <c r="E23" s="26"/>
      <c r="F23" s="107"/>
      <c r="I23" s="2"/>
    </row>
    <row r="24" spans="1:9" ht="13.5" thickTop="1">
      <c r="A24" s="101"/>
      <c r="B24" s="109"/>
      <c r="C24" s="110"/>
      <c r="F24" s="30"/>
      <c r="I24" s="2"/>
    </row>
    <row r="25" spans="1:9">
      <c r="A25" s="113" t="s">
        <v>168</v>
      </c>
      <c r="B25" s="102" t="str">
        <f>'I.B-OBRTNIŠKA DELA'!B3</f>
        <v>Keramičarska dela</v>
      </c>
      <c r="C25" s="110"/>
      <c r="F25" s="30">
        <f>'I.B-OBRTNIŠKA DELA'!F12</f>
        <v>0</v>
      </c>
      <c r="G25" s="410">
        <f>'I.B-OBRTNIŠKA DELA'!G12</f>
        <v>0</v>
      </c>
      <c r="H25" s="390">
        <f>'I.B-OBRTNIŠKA DELA'!H12</f>
        <v>0</v>
      </c>
      <c r="I25" s="2"/>
    </row>
    <row r="26" spans="1:9">
      <c r="A26" s="113" t="s">
        <v>169</v>
      </c>
      <c r="B26" s="102" t="str">
        <f>'I.B-OBRTNIŠKA DELA'!B14</f>
        <v>Mavčnokartonska dela</v>
      </c>
      <c r="C26" s="110"/>
      <c r="F26" s="30">
        <f>'I.B-OBRTNIŠKA DELA'!F39</f>
        <v>0</v>
      </c>
      <c r="G26" s="410">
        <f>'I.B-OBRTNIŠKA DELA'!G39</f>
        <v>0</v>
      </c>
      <c r="H26" s="390">
        <f>'I.B-OBRTNIŠKA DELA'!H39</f>
        <v>0</v>
      </c>
      <c r="I26" s="2"/>
    </row>
    <row r="27" spans="1:9">
      <c r="A27" s="113" t="s">
        <v>171</v>
      </c>
      <c r="B27" s="102" t="str">
        <f>'I.B-OBRTNIŠKA DELA'!B41</f>
        <v>Ključavničarska dela</v>
      </c>
      <c r="C27" s="110"/>
      <c r="F27" s="30">
        <f>'I.B-OBRTNIŠKA DELA'!F61</f>
        <v>0</v>
      </c>
      <c r="G27" s="410">
        <f>'I.B-OBRTNIŠKA DELA'!G61</f>
        <v>0</v>
      </c>
      <c r="H27" s="390">
        <f>'I.B-OBRTNIŠKA DELA'!H61</f>
        <v>0</v>
      </c>
      <c r="I27" s="2"/>
    </row>
    <row r="28" spans="1:9">
      <c r="A28" s="113" t="s">
        <v>170</v>
      </c>
      <c r="B28" s="102" t="str">
        <f>'I.B-OBRTNIŠKA DELA'!B63</f>
        <v>Krovsko kleparska dela</v>
      </c>
      <c r="C28" s="110"/>
      <c r="F28" s="30">
        <f>'I.B-OBRTNIŠKA DELA'!F126</f>
        <v>0</v>
      </c>
      <c r="G28" s="410">
        <f>'I.B-OBRTNIŠKA DELA'!G126</f>
        <v>0</v>
      </c>
      <c r="H28" s="390">
        <f>'I.B-OBRTNIŠKA DELA'!H126</f>
        <v>0</v>
      </c>
      <c r="I28" s="2"/>
    </row>
    <row r="29" spans="1:9">
      <c r="A29" s="113" t="s">
        <v>172</v>
      </c>
      <c r="B29" s="102" t="str">
        <f>'I.B-OBRTNIŠKA DELA'!B128</f>
        <v>Slikopleskarska dela</v>
      </c>
      <c r="C29" s="38"/>
      <c r="F29" s="30">
        <f>+'I.B-OBRTNIŠKA DELA'!F140</f>
        <v>0</v>
      </c>
      <c r="G29" s="410">
        <f>+'I.B-OBRTNIŠKA DELA'!G140</f>
        <v>0</v>
      </c>
      <c r="H29" s="390">
        <f>+'I.B-OBRTNIŠKA DELA'!H140</f>
        <v>0</v>
      </c>
      <c r="I29" s="2"/>
    </row>
    <row r="30" spans="1:9">
      <c r="A30" s="113" t="s">
        <v>173</v>
      </c>
      <c r="B30" s="102" t="str">
        <f>'I.B-OBRTNIŠKA DELA'!B142</f>
        <v>Fasaderska dela</v>
      </c>
      <c r="C30" s="38"/>
      <c r="F30" s="30">
        <f>'I.B-OBRTNIŠKA DELA'!F164</f>
        <v>0</v>
      </c>
      <c r="G30" s="410">
        <f>'I.B-OBRTNIŠKA DELA'!G164</f>
        <v>0</v>
      </c>
      <c r="H30" s="390">
        <f>'I.B-OBRTNIŠKA DELA'!H164</f>
        <v>0</v>
      </c>
      <c r="I30" s="2"/>
    </row>
    <row r="31" spans="1:9">
      <c r="A31" s="113" t="s">
        <v>174</v>
      </c>
      <c r="B31" s="102" t="str">
        <f>'I.B-OBRTNIŠKA DELA'!B166</f>
        <v>Stavbno pohištvo</v>
      </c>
      <c r="C31" s="38"/>
      <c r="F31" s="30">
        <f>'I.B-OBRTNIŠKA DELA'!F210</f>
        <v>0</v>
      </c>
      <c r="G31" s="410">
        <f>'I.B-OBRTNIŠKA DELA'!G210</f>
        <v>0</v>
      </c>
      <c r="H31" s="390">
        <f>'I.B-OBRTNIŠKA DELA'!H210</f>
        <v>0</v>
      </c>
      <c r="I31" s="2"/>
    </row>
    <row r="32" spans="1:9">
      <c r="A32" s="113" t="s">
        <v>175</v>
      </c>
      <c r="B32" s="102" t="str">
        <f>'I.B-OBRTNIŠKA DELA'!B212</f>
        <v>Ostala dela</v>
      </c>
      <c r="C32" s="38"/>
      <c r="F32" s="30">
        <f>'I.B-OBRTNIŠKA DELA'!F248</f>
        <v>0</v>
      </c>
      <c r="G32" s="410">
        <f>'I.B-OBRTNIŠKA DELA'!G248</f>
        <v>0</v>
      </c>
      <c r="H32" s="390">
        <f>'I.B-OBRTNIŠKA DELA'!H248</f>
        <v>0</v>
      </c>
      <c r="I32" s="2"/>
    </row>
    <row r="33" spans="1:6" ht="13.5" thickBot="1">
      <c r="A33" s="106"/>
      <c r="B33" s="111"/>
      <c r="C33" s="112"/>
      <c r="D33" s="25"/>
      <c r="E33" s="26"/>
      <c r="F33" s="107"/>
    </row>
    <row r="34" spans="1:6" ht="13.5" thickTop="1"/>
    <row r="35" spans="1:6">
      <c r="A35" s="104"/>
      <c r="B35" s="41"/>
      <c r="C35" s="38"/>
      <c r="D35" s="13"/>
      <c r="F35" s="30"/>
    </row>
    <row r="36" spans="1:6">
      <c r="A36" s="170"/>
      <c r="B36" s="229" t="s">
        <v>3</v>
      </c>
      <c r="C36" s="172"/>
      <c r="D36" s="174"/>
      <c r="E36" s="174"/>
      <c r="F36" s="175"/>
    </row>
    <row r="37" spans="1:6">
      <c r="A37" s="176"/>
      <c r="B37" s="85"/>
      <c r="C37" s="38"/>
      <c r="D37" s="19"/>
      <c r="E37" s="19"/>
      <c r="F37" s="177"/>
    </row>
    <row r="38" spans="1:6" ht="38.25" customHeight="1">
      <c r="A38" s="176"/>
      <c r="B38" s="86" t="s">
        <v>4</v>
      </c>
      <c r="C38" s="38"/>
      <c r="D38" s="19"/>
      <c r="E38" s="19"/>
      <c r="F38" s="177"/>
    </row>
    <row r="39" spans="1:6" ht="140.25">
      <c r="A39" s="176"/>
      <c r="B39" s="126" t="s">
        <v>265</v>
      </c>
      <c r="C39" s="38"/>
      <c r="D39" s="19"/>
      <c r="E39" s="19"/>
      <c r="F39" s="177"/>
    </row>
    <row r="40" spans="1:6" ht="25.5">
      <c r="A40" s="176"/>
      <c r="B40" s="86" t="s">
        <v>5</v>
      </c>
      <c r="C40" s="38"/>
      <c r="D40" s="19"/>
      <c r="E40" s="19"/>
      <c r="F40" s="177"/>
    </row>
    <row r="41" spans="1:6" ht="25.5">
      <c r="A41" s="176"/>
      <c r="B41" s="86" t="s">
        <v>6</v>
      </c>
      <c r="C41" s="38"/>
      <c r="D41" s="19"/>
      <c r="E41" s="19"/>
      <c r="F41" s="177"/>
    </row>
    <row r="42" spans="1:6" ht="25.5">
      <c r="A42" s="176"/>
      <c r="B42" s="86" t="s">
        <v>237</v>
      </c>
      <c r="C42" s="38"/>
      <c r="D42" s="19"/>
      <c r="E42" s="19"/>
      <c r="F42" s="177"/>
    </row>
    <row r="43" spans="1:6" ht="51">
      <c r="A43" s="176"/>
      <c r="B43" s="86" t="s">
        <v>166</v>
      </c>
      <c r="C43" s="38"/>
      <c r="D43" s="19"/>
      <c r="E43" s="19"/>
      <c r="F43" s="177"/>
    </row>
    <row r="44" spans="1:6" ht="38.25">
      <c r="A44" s="176"/>
      <c r="B44" s="86" t="s">
        <v>78</v>
      </c>
      <c r="C44" s="442"/>
      <c r="D44" s="19"/>
      <c r="E44" s="19"/>
      <c r="F44" s="177"/>
    </row>
    <row r="45" spans="1:6" ht="89.25">
      <c r="A45" s="176"/>
      <c r="B45" s="86" t="s">
        <v>239</v>
      </c>
      <c r="C45" s="38"/>
      <c r="D45" s="19"/>
      <c r="E45" s="19"/>
      <c r="F45" s="177"/>
    </row>
    <row r="46" spans="1:6" ht="51">
      <c r="A46" s="176"/>
      <c r="B46" s="86" t="s">
        <v>7</v>
      </c>
      <c r="C46" s="38"/>
      <c r="D46" s="19"/>
      <c r="E46" s="19"/>
      <c r="F46" s="177"/>
    </row>
    <row r="47" spans="1:6" ht="51">
      <c r="A47" s="176"/>
      <c r="B47" s="86" t="s">
        <v>249</v>
      </c>
      <c r="C47" s="38"/>
      <c r="D47" s="19"/>
      <c r="E47" s="19"/>
      <c r="F47" s="177"/>
    </row>
    <row r="48" spans="1:6" ht="25.5">
      <c r="A48" s="176"/>
      <c r="B48" s="89" t="s">
        <v>238</v>
      </c>
      <c r="C48" s="38"/>
      <c r="D48" s="19"/>
      <c r="E48" s="19"/>
      <c r="F48" s="177"/>
    </row>
    <row r="49" spans="1:6">
      <c r="A49" s="183"/>
      <c r="B49" s="230"/>
      <c r="C49" s="231"/>
      <c r="D49" s="232"/>
      <c r="E49" s="232"/>
      <c r="F49" s="233"/>
    </row>
  </sheetData>
  <mergeCells count="1">
    <mergeCell ref="B2:F2"/>
  </mergeCells>
  <pageMargins left="0.62992125984251968" right="0.23622047244094491" top="0.62992125984251968" bottom="0.62992125984251968" header="0.31496062992125984" footer="0.31496062992125984"/>
  <pageSetup paperSize="9" scale="76" fitToHeight="0" orientation="portrait" r:id="rId1"/>
  <headerFooter>
    <oddFooter>&amp;C&amp;"Arial Narrow,Navadno"&amp;10Stran &amp;P od &amp;N</oddFooter>
  </headerFooter>
  <rowBreaks count="1" manualBreakCount="1">
    <brk id="3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9.9978637043366805E-2"/>
    <pageSetUpPr fitToPage="1"/>
  </sheetPr>
  <dimension ref="A1:V158"/>
  <sheetViews>
    <sheetView view="pageBreakPreview" topLeftCell="A2" zoomScale="85" zoomScaleNormal="100" zoomScaleSheetLayoutView="85" workbookViewId="0">
      <selection activeCell="F15" sqref="F15"/>
    </sheetView>
  </sheetViews>
  <sheetFormatPr defaultColWidth="9.28515625" defaultRowHeight="12.75"/>
  <cols>
    <col min="1" max="1" width="9.7109375" style="27" bestFit="1" customWidth="1"/>
    <col min="2" max="2" width="49.5703125" style="28" customWidth="1"/>
    <col min="3" max="3" width="7.28515625" style="29" bestFit="1" customWidth="1"/>
    <col min="4" max="4" width="10.140625" style="30" bestFit="1" customWidth="1"/>
    <col min="5" max="5" width="9.28515625" style="13" bestFit="1" customWidth="1"/>
    <col min="6" max="6" width="12.5703125" style="13" bestFit="1" customWidth="1"/>
    <col min="7" max="7" width="11.140625" style="414" bestFit="1" customWidth="1"/>
    <col min="8" max="8" width="13.42578125" style="415" bestFit="1" customWidth="1"/>
    <col min="9" max="16384" width="9.28515625" style="1"/>
  </cols>
  <sheetData>
    <row r="1" spans="1:8" ht="13.5" hidden="1" customHeight="1" thickBot="1">
      <c r="A1" s="160" t="str">
        <f>'A.REK GO OBJEKT'!A11</f>
        <v>A</v>
      </c>
      <c r="B1" s="23" t="s">
        <v>8</v>
      </c>
      <c r="C1" s="24"/>
      <c r="D1" s="25"/>
      <c r="E1" s="26"/>
      <c r="F1" s="26"/>
      <c r="G1" s="414" t="s">
        <v>686</v>
      </c>
      <c r="H1" s="415" t="s">
        <v>687</v>
      </c>
    </row>
    <row r="2" spans="1:8">
      <c r="B2" s="32"/>
      <c r="G2" s="414" t="s">
        <v>686</v>
      </c>
      <c r="H2" s="416" t="s">
        <v>687</v>
      </c>
    </row>
    <row r="3" spans="1:8">
      <c r="A3" s="31" t="str">
        <f>'A.REK GO OBJEKT'!A15</f>
        <v>A.i</v>
      </c>
      <c r="B3" s="32" t="s">
        <v>109</v>
      </c>
    </row>
    <row r="5" spans="1:8">
      <c r="A5" s="178" t="s">
        <v>11</v>
      </c>
      <c r="B5" s="179" t="s">
        <v>12</v>
      </c>
      <c r="C5" s="180" t="s">
        <v>13</v>
      </c>
      <c r="D5" s="181" t="s">
        <v>14</v>
      </c>
      <c r="E5" s="182" t="s">
        <v>15</v>
      </c>
      <c r="F5" s="181" t="s">
        <v>16</v>
      </c>
    </row>
    <row r="6" spans="1:8" ht="178.5">
      <c r="A6" s="166" t="s">
        <v>34</v>
      </c>
      <c r="B6" s="237" t="s">
        <v>454</v>
      </c>
      <c r="C6" s="163" t="s">
        <v>107</v>
      </c>
      <c r="D6" s="251">
        <v>1</v>
      </c>
      <c r="E6" s="164"/>
      <c r="F6" s="165">
        <f>D6*E6</f>
        <v>0</v>
      </c>
      <c r="G6" s="417">
        <f>+F6</f>
        <v>0</v>
      </c>
    </row>
    <row r="7" spans="1:8" ht="13.5" thickBot="1">
      <c r="A7" s="59"/>
      <c r="B7" s="193"/>
      <c r="C7" s="64"/>
      <c r="D7" s="44"/>
      <c r="E7" s="45"/>
      <c r="F7" s="46"/>
    </row>
    <row r="8" spans="1:8" ht="14.25" thickTop="1" thickBot="1">
      <c r="A8" s="82"/>
      <c r="B8" s="83" t="s">
        <v>9</v>
      </c>
      <c r="C8" s="84"/>
      <c r="D8" s="80"/>
      <c r="E8" s="81"/>
      <c r="F8" s="80">
        <f>SUM(F6:F6)</f>
        <v>0</v>
      </c>
      <c r="G8" s="418">
        <f>SUM(G6:G6)</f>
        <v>0</v>
      </c>
      <c r="H8" s="419">
        <f>SUM(H6:H6)</f>
        <v>0</v>
      </c>
    </row>
    <row r="9" spans="1:8" ht="13.5" thickTop="1">
      <c r="A9" s="59"/>
      <c r="B9" s="41"/>
      <c r="C9" s="38"/>
      <c r="D9" s="46"/>
      <c r="E9" s="45"/>
      <c r="F9" s="46"/>
    </row>
    <row r="10" spans="1:8">
      <c r="A10" s="31" t="str">
        <f>'A.REK GO OBJEKT'!A16</f>
        <v>A.ii</v>
      </c>
      <c r="B10" s="32" t="s">
        <v>0</v>
      </c>
      <c r="C10" s="196"/>
      <c r="D10" s="197"/>
      <c r="E10" s="198"/>
      <c r="F10" s="198"/>
    </row>
    <row r="11" spans="1:8">
      <c r="A11" s="59"/>
      <c r="B11" s="85"/>
      <c r="C11" s="38"/>
    </row>
    <row r="12" spans="1:8" ht="63.75">
      <c r="A12" s="170"/>
      <c r="B12" s="171" t="s">
        <v>162</v>
      </c>
      <c r="C12" s="172"/>
      <c r="D12" s="173"/>
      <c r="E12" s="174"/>
      <c r="F12" s="175"/>
    </row>
    <row r="13" spans="1:8" ht="76.5">
      <c r="A13" s="176"/>
      <c r="B13" s="71" t="s">
        <v>217</v>
      </c>
      <c r="C13" s="38"/>
      <c r="D13" s="46"/>
      <c r="E13" s="19"/>
      <c r="F13" s="177"/>
    </row>
    <row r="14" spans="1:8" s="9" customFormat="1" ht="38.25">
      <c r="A14" s="176"/>
      <c r="B14" s="71" t="s">
        <v>10</v>
      </c>
      <c r="C14" s="38"/>
      <c r="D14" s="46"/>
      <c r="E14" s="19"/>
      <c r="F14" s="177"/>
      <c r="G14" s="414"/>
      <c r="H14" s="415"/>
    </row>
    <row r="15" spans="1:8" s="9" customFormat="1" ht="51">
      <c r="A15" s="176"/>
      <c r="B15" s="86" t="s">
        <v>160</v>
      </c>
      <c r="C15" s="38"/>
      <c r="D15" s="46"/>
      <c r="E15" s="19"/>
      <c r="F15" s="177"/>
      <c r="G15" s="414"/>
      <c r="H15" s="415"/>
    </row>
    <row r="16" spans="1:8" s="9" customFormat="1" ht="51">
      <c r="A16" s="176"/>
      <c r="B16" s="86" t="s">
        <v>131</v>
      </c>
      <c r="C16" s="38"/>
      <c r="D16" s="46"/>
      <c r="E16" s="19"/>
      <c r="F16" s="177"/>
      <c r="G16" s="414"/>
      <c r="H16" s="415"/>
    </row>
    <row r="17" spans="1:8" s="9" customFormat="1" ht="38.25">
      <c r="A17" s="176"/>
      <c r="B17" s="87" t="s">
        <v>157</v>
      </c>
      <c r="C17" s="38"/>
      <c r="D17" s="46"/>
      <c r="E17" s="19"/>
      <c r="F17" s="177"/>
      <c r="G17" s="414"/>
      <c r="H17" s="415"/>
    </row>
    <row r="18" spans="1:8" s="9" customFormat="1">
      <c r="A18" s="178" t="s">
        <v>11</v>
      </c>
      <c r="B18" s="179" t="s">
        <v>12</v>
      </c>
      <c r="C18" s="180" t="s">
        <v>13</v>
      </c>
      <c r="D18" s="181" t="s">
        <v>14</v>
      </c>
      <c r="E18" s="182" t="s">
        <v>15</v>
      </c>
      <c r="F18" s="181" t="s">
        <v>16</v>
      </c>
      <c r="G18" s="414"/>
      <c r="H18" s="415"/>
    </row>
    <row r="19" spans="1:8" s="7" customFormat="1">
      <c r="A19" s="162" t="s">
        <v>34</v>
      </c>
      <c r="B19" s="241" t="s">
        <v>221</v>
      </c>
      <c r="C19" s="163" t="s">
        <v>129</v>
      </c>
      <c r="D19" s="251">
        <v>50</v>
      </c>
      <c r="E19" s="164"/>
      <c r="F19" s="165">
        <f>D19*E19</f>
        <v>0</v>
      </c>
      <c r="G19" s="417">
        <f>+F19</f>
        <v>0</v>
      </c>
      <c r="H19" s="420"/>
    </row>
    <row r="20" spans="1:8" s="7" customFormat="1" ht="25.5">
      <c r="A20" s="162" t="s">
        <v>80</v>
      </c>
      <c r="B20" s="241" t="s">
        <v>297</v>
      </c>
      <c r="C20" s="163" t="s">
        <v>79</v>
      </c>
      <c r="D20" s="251">
        <v>42</v>
      </c>
      <c r="E20" s="164"/>
      <c r="F20" s="165">
        <f>D20*E20</f>
        <v>0</v>
      </c>
      <c r="G20" s="417">
        <f>+F20</f>
        <v>0</v>
      </c>
      <c r="H20" s="415"/>
    </row>
    <row r="21" spans="1:8" s="7" customFormat="1" ht="25.5">
      <c r="A21" s="166" t="s">
        <v>97</v>
      </c>
      <c r="B21" s="240" t="s">
        <v>583</v>
      </c>
      <c r="C21" s="163" t="s">
        <v>129</v>
      </c>
      <c r="D21" s="251">
        <v>26</v>
      </c>
      <c r="E21" s="164"/>
      <c r="F21" s="165">
        <f>D21*E21</f>
        <v>0</v>
      </c>
      <c r="G21" s="417">
        <f>+F21</f>
        <v>0</v>
      </c>
      <c r="H21" s="415"/>
    </row>
    <row r="22" spans="1:8" s="247" customFormat="1" ht="51">
      <c r="A22" s="162" t="s">
        <v>98</v>
      </c>
      <c r="B22" s="241" t="s">
        <v>563</v>
      </c>
      <c r="C22" s="163" t="s">
        <v>79</v>
      </c>
      <c r="D22" s="251">
        <v>136</v>
      </c>
      <c r="E22" s="164"/>
      <c r="F22" s="165">
        <f>D22*E22</f>
        <v>0</v>
      </c>
      <c r="G22" s="417">
        <f>+F22</f>
        <v>0</v>
      </c>
      <c r="H22" s="415"/>
    </row>
    <row r="23" spans="1:8" s="9" customFormat="1" ht="51">
      <c r="A23" s="166" t="s">
        <v>99</v>
      </c>
      <c r="B23" s="237" t="s">
        <v>549</v>
      </c>
      <c r="C23" s="163" t="s">
        <v>81</v>
      </c>
      <c r="D23" s="251">
        <v>4</v>
      </c>
      <c r="E23" s="164"/>
      <c r="F23" s="165">
        <f>D23*E23</f>
        <v>0</v>
      </c>
      <c r="G23" s="417">
        <f>+F23</f>
        <v>0</v>
      </c>
      <c r="H23" s="415"/>
    </row>
    <row r="24" spans="1:8" s="9" customFormat="1">
      <c r="A24" s="166" t="s">
        <v>100</v>
      </c>
      <c r="B24" s="240" t="s">
        <v>156</v>
      </c>
      <c r="C24" s="163"/>
      <c r="D24" s="161"/>
      <c r="E24" s="167"/>
      <c r="F24" s="161"/>
      <c r="G24" s="414"/>
      <c r="H24" s="415"/>
    </row>
    <row r="25" spans="1:8" s="9" customFormat="1">
      <c r="A25" s="248" t="s">
        <v>564</v>
      </c>
      <c r="B25" s="240" t="s">
        <v>240</v>
      </c>
      <c r="C25" s="163" t="s">
        <v>129</v>
      </c>
      <c r="D25" s="251">
        <v>1</v>
      </c>
      <c r="E25" s="164"/>
      <c r="F25" s="165">
        <f>D25*E25</f>
        <v>0</v>
      </c>
      <c r="G25" s="417">
        <f>+F25</f>
        <v>0</v>
      </c>
      <c r="H25" s="415"/>
    </row>
    <row r="26" spans="1:8" s="9" customFormat="1">
      <c r="A26" s="248" t="s">
        <v>565</v>
      </c>
      <c r="B26" s="240" t="s">
        <v>241</v>
      </c>
      <c r="C26" s="163" t="s">
        <v>129</v>
      </c>
      <c r="D26" s="251">
        <v>1</v>
      </c>
      <c r="E26" s="164"/>
      <c r="F26" s="165">
        <f>D26*E26</f>
        <v>0</v>
      </c>
      <c r="G26" s="417">
        <f>+F26</f>
        <v>0</v>
      </c>
      <c r="H26" s="415"/>
    </row>
    <row r="27" spans="1:8" s="9" customFormat="1">
      <c r="A27" s="166" t="s">
        <v>101</v>
      </c>
      <c r="B27" s="240" t="s">
        <v>167</v>
      </c>
      <c r="C27" s="163"/>
      <c r="D27" s="161"/>
      <c r="E27" s="167"/>
      <c r="F27" s="165"/>
      <c r="G27" s="414"/>
      <c r="H27" s="415"/>
    </row>
    <row r="28" spans="1:8" s="9" customFormat="1">
      <c r="A28" s="248" t="s">
        <v>584</v>
      </c>
      <c r="B28" s="240" t="s">
        <v>242</v>
      </c>
      <c r="C28" s="163" t="s">
        <v>129</v>
      </c>
      <c r="D28" s="251">
        <v>10</v>
      </c>
      <c r="E28" s="164"/>
      <c r="F28" s="165">
        <f t="shared" ref="F28:F36" si="0">D28*E28</f>
        <v>0</v>
      </c>
      <c r="G28" s="417">
        <f t="shared" ref="G28:G36" si="1">+F28</f>
        <v>0</v>
      </c>
      <c r="H28" s="415"/>
    </row>
    <row r="29" spans="1:8" s="9" customFormat="1">
      <c r="A29" s="248" t="s">
        <v>585</v>
      </c>
      <c r="B29" s="240" t="s">
        <v>243</v>
      </c>
      <c r="C29" s="163" t="s">
        <v>129</v>
      </c>
      <c r="D29" s="251">
        <v>12</v>
      </c>
      <c r="E29" s="164"/>
      <c r="F29" s="165">
        <f t="shared" si="0"/>
        <v>0</v>
      </c>
      <c r="G29" s="417">
        <f t="shared" si="1"/>
        <v>0</v>
      </c>
      <c r="H29" s="415"/>
    </row>
    <row r="30" spans="1:8" s="9" customFormat="1">
      <c r="A30" s="248" t="s">
        <v>586</v>
      </c>
      <c r="B30" s="240" t="s">
        <v>244</v>
      </c>
      <c r="C30" s="163" t="s">
        <v>129</v>
      </c>
      <c r="D30" s="251">
        <v>8</v>
      </c>
      <c r="E30" s="164"/>
      <c r="F30" s="165">
        <f t="shared" si="0"/>
        <v>0</v>
      </c>
      <c r="G30" s="417">
        <f t="shared" si="1"/>
        <v>0</v>
      </c>
      <c r="H30" s="420"/>
    </row>
    <row r="31" spans="1:8" s="9" customFormat="1" ht="89.25">
      <c r="A31" s="166" t="s">
        <v>102</v>
      </c>
      <c r="B31" s="237" t="s">
        <v>555</v>
      </c>
      <c r="C31" s="163" t="s">
        <v>81</v>
      </c>
      <c r="D31" s="251">
        <v>21</v>
      </c>
      <c r="E31" s="164"/>
      <c r="F31" s="165">
        <f t="shared" si="0"/>
        <v>0</v>
      </c>
      <c r="G31" s="417">
        <f t="shared" si="1"/>
        <v>0</v>
      </c>
      <c r="H31" s="415"/>
    </row>
    <row r="32" spans="1:8" s="9" customFormat="1" ht="38.25">
      <c r="A32" s="166" t="s">
        <v>223</v>
      </c>
      <c r="B32" s="240" t="s">
        <v>298</v>
      </c>
      <c r="C32" s="163" t="s">
        <v>81</v>
      </c>
      <c r="D32" s="251">
        <v>1</v>
      </c>
      <c r="E32" s="265"/>
      <c r="F32" s="165">
        <f t="shared" si="0"/>
        <v>0</v>
      </c>
      <c r="G32" s="417">
        <f t="shared" si="1"/>
        <v>0</v>
      </c>
      <c r="H32" s="415"/>
    </row>
    <row r="33" spans="1:8" s="9" customFormat="1" ht="25.5">
      <c r="A33" s="166" t="s">
        <v>224</v>
      </c>
      <c r="B33" s="240" t="s">
        <v>356</v>
      </c>
      <c r="C33" s="163" t="s">
        <v>81</v>
      </c>
      <c r="D33" s="251">
        <v>6</v>
      </c>
      <c r="E33" s="164"/>
      <c r="F33" s="165">
        <f t="shared" si="0"/>
        <v>0</v>
      </c>
      <c r="G33" s="417">
        <f t="shared" si="1"/>
        <v>0</v>
      </c>
      <c r="H33" s="415"/>
    </row>
    <row r="34" spans="1:8" s="9" customFormat="1" ht="25.5">
      <c r="A34" s="166" t="s">
        <v>225</v>
      </c>
      <c r="B34" s="240" t="s">
        <v>306</v>
      </c>
      <c r="C34" s="163" t="s">
        <v>81</v>
      </c>
      <c r="D34" s="251">
        <v>1</v>
      </c>
      <c r="E34" s="164"/>
      <c r="F34" s="165">
        <f t="shared" si="0"/>
        <v>0</v>
      </c>
      <c r="G34" s="417">
        <f t="shared" si="1"/>
        <v>0</v>
      </c>
      <c r="H34" s="415"/>
    </row>
    <row r="35" spans="1:8" s="9" customFormat="1" ht="76.5">
      <c r="A35" s="166" t="s">
        <v>253</v>
      </c>
      <c r="B35" s="240" t="s">
        <v>689</v>
      </c>
      <c r="C35" s="163" t="s">
        <v>81</v>
      </c>
      <c r="D35" s="251">
        <v>2</v>
      </c>
      <c r="E35" s="164"/>
      <c r="F35" s="165">
        <f t="shared" si="0"/>
        <v>0</v>
      </c>
      <c r="G35" s="417">
        <f t="shared" si="1"/>
        <v>0</v>
      </c>
      <c r="H35" s="420"/>
    </row>
    <row r="36" spans="1:8" s="9" customFormat="1" ht="38.25">
      <c r="A36" s="166" t="s">
        <v>254</v>
      </c>
      <c r="B36" s="237" t="s">
        <v>532</v>
      </c>
      <c r="C36" s="163" t="s">
        <v>81</v>
      </c>
      <c r="D36" s="251">
        <v>1</v>
      </c>
      <c r="E36" s="164"/>
      <c r="F36" s="165">
        <f t="shared" si="0"/>
        <v>0</v>
      </c>
      <c r="G36" s="417">
        <f t="shared" si="1"/>
        <v>0</v>
      </c>
      <c r="H36" s="420"/>
    </row>
    <row r="37" spans="1:8" s="9" customFormat="1" ht="63.75">
      <c r="A37" s="166" t="s">
        <v>226</v>
      </c>
      <c r="B37" s="237" t="s">
        <v>311</v>
      </c>
      <c r="C37" s="163"/>
      <c r="D37" s="161"/>
      <c r="E37" s="167"/>
      <c r="F37" s="165"/>
      <c r="G37" s="414"/>
      <c r="H37" s="415"/>
    </row>
    <row r="38" spans="1:8" s="9" customFormat="1">
      <c r="A38" s="248" t="s">
        <v>587</v>
      </c>
      <c r="B38" s="237" t="s">
        <v>309</v>
      </c>
      <c r="C38" s="163" t="s">
        <v>81</v>
      </c>
      <c r="D38" s="251">
        <v>4</v>
      </c>
      <c r="E38" s="164"/>
      <c r="F38" s="165">
        <f t="shared" ref="F38:F56" si="2">D38*E38</f>
        <v>0</v>
      </c>
      <c r="G38" s="417">
        <f t="shared" ref="G38:G44" si="3">+F38</f>
        <v>0</v>
      </c>
      <c r="H38" s="415"/>
    </row>
    <row r="39" spans="1:8" s="9" customFormat="1">
      <c r="A39" s="248" t="s">
        <v>566</v>
      </c>
      <c r="B39" s="237" t="s">
        <v>310</v>
      </c>
      <c r="C39" s="163" t="s">
        <v>81</v>
      </c>
      <c r="D39" s="251">
        <v>4</v>
      </c>
      <c r="E39" s="164"/>
      <c r="F39" s="165">
        <f t="shared" si="2"/>
        <v>0</v>
      </c>
      <c r="G39" s="417">
        <f t="shared" si="3"/>
        <v>0</v>
      </c>
      <c r="H39" s="415"/>
    </row>
    <row r="40" spans="1:8" s="9" customFormat="1" ht="38.25">
      <c r="A40" s="166" t="s">
        <v>567</v>
      </c>
      <c r="B40" s="240" t="s">
        <v>357</v>
      </c>
      <c r="C40" s="163" t="s">
        <v>81</v>
      </c>
      <c r="D40" s="251">
        <v>6</v>
      </c>
      <c r="E40" s="164"/>
      <c r="F40" s="165">
        <f t="shared" si="2"/>
        <v>0</v>
      </c>
      <c r="G40" s="417">
        <f t="shared" si="3"/>
        <v>0</v>
      </c>
      <c r="H40" s="415"/>
    </row>
    <row r="41" spans="1:8" s="9" customFormat="1" ht="38.25">
      <c r="A41" s="166" t="s">
        <v>568</v>
      </c>
      <c r="B41" s="240" t="s">
        <v>400</v>
      </c>
      <c r="C41" s="163" t="s">
        <v>91</v>
      </c>
      <c r="D41" s="251">
        <v>2</v>
      </c>
      <c r="E41" s="164"/>
      <c r="F41" s="165">
        <f t="shared" si="2"/>
        <v>0</v>
      </c>
      <c r="G41" s="417">
        <f t="shared" si="3"/>
        <v>0</v>
      </c>
      <c r="H41" s="415"/>
    </row>
    <row r="42" spans="1:8" s="9" customFormat="1" ht="76.5">
      <c r="A42" s="166" t="s">
        <v>569</v>
      </c>
      <c r="B42" s="237" t="s">
        <v>447</v>
      </c>
      <c r="C42" s="163" t="s">
        <v>81</v>
      </c>
      <c r="D42" s="251">
        <v>2</v>
      </c>
      <c r="E42" s="164"/>
      <c r="F42" s="165">
        <f t="shared" si="2"/>
        <v>0</v>
      </c>
      <c r="G42" s="417">
        <f t="shared" si="3"/>
        <v>0</v>
      </c>
      <c r="H42" s="415"/>
    </row>
    <row r="43" spans="1:8" s="9" customFormat="1" ht="51">
      <c r="A43" s="166" t="s">
        <v>570</v>
      </c>
      <c r="B43" s="240" t="s">
        <v>308</v>
      </c>
      <c r="C43" s="163" t="s">
        <v>81</v>
      </c>
      <c r="D43" s="251">
        <v>2</v>
      </c>
      <c r="E43" s="164"/>
      <c r="F43" s="165">
        <f t="shared" si="2"/>
        <v>0</v>
      </c>
      <c r="G43" s="417">
        <f t="shared" si="3"/>
        <v>0</v>
      </c>
      <c r="H43" s="415"/>
    </row>
    <row r="44" spans="1:8" s="9" customFormat="1" ht="38.25">
      <c r="A44" s="166" t="s">
        <v>571</v>
      </c>
      <c r="B44" s="237" t="s">
        <v>399</v>
      </c>
      <c r="C44" s="444" t="s">
        <v>82</v>
      </c>
      <c r="D44" s="251">
        <v>32</v>
      </c>
      <c r="E44" s="164"/>
      <c r="F44" s="165">
        <f t="shared" si="2"/>
        <v>0</v>
      </c>
      <c r="G44" s="417">
        <f t="shared" si="3"/>
        <v>0</v>
      </c>
      <c r="H44" s="415"/>
    </row>
    <row r="45" spans="1:8" s="9" customFormat="1" ht="38.25">
      <c r="A45" s="166" t="s">
        <v>572</v>
      </c>
      <c r="B45" s="237" t="s">
        <v>551</v>
      </c>
      <c r="C45" s="163" t="s">
        <v>82</v>
      </c>
      <c r="D45" s="251">
        <v>68</v>
      </c>
      <c r="E45" s="164"/>
      <c r="F45" s="165">
        <f t="shared" si="2"/>
        <v>0</v>
      </c>
      <c r="G45" s="414"/>
      <c r="H45" s="420">
        <f>+F45</f>
        <v>0</v>
      </c>
    </row>
    <row r="46" spans="1:8" s="9" customFormat="1" ht="38.25">
      <c r="A46" s="166" t="s">
        <v>573</v>
      </c>
      <c r="B46" s="240" t="s">
        <v>550</v>
      </c>
      <c r="C46" s="163" t="s">
        <v>79</v>
      </c>
      <c r="D46" s="251">
        <v>7</v>
      </c>
      <c r="E46" s="164"/>
      <c r="F46" s="165">
        <f t="shared" si="2"/>
        <v>0</v>
      </c>
      <c r="G46" s="414"/>
      <c r="H46" s="420">
        <f>+F46</f>
        <v>0</v>
      </c>
    </row>
    <row r="47" spans="1:8" s="247" customFormat="1" ht="25.5">
      <c r="A47" s="166" t="s">
        <v>574</v>
      </c>
      <c r="B47" s="240" t="s">
        <v>552</v>
      </c>
      <c r="C47" s="163" t="s">
        <v>541</v>
      </c>
      <c r="D47" s="251">
        <v>2</v>
      </c>
      <c r="E47" s="164"/>
      <c r="F47" s="165">
        <f t="shared" si="2"/>
        <v>0</v>
      </c>
      <c r="G47" s="417">
        <f t="shared" ref="G47:G56" si="4">+F47</f>
        <v>0</v>
      </c>
      <c r="H47" s="415"/>
    </row>
    <row r="48" spans="1:8" s="247" customFormat="1">
      <c r="A48" s="166" t="s">
        <v>575</v>
      </c>
      <c r="B48" s="240" t="s">
        <v>553</v>
      </c>
      <c r="C48" s="163" t="s">
        <v>79</v>
      </c>
      <c r="D48" s="251">
        <v>157</v>
      </c>
      <c r="E48" s="164"/>
      <c r="F48" s="165">
        <f t="shared" si="2"/>
        <v>0</v>
      </c>
      <c r="G48" s="417">
        <f t="shared" si="4"/>
        <v>0</v>
      </c>
      <c r="H48" s="415"/>
    </row>
    <row r="49" spans="1:22" s="247" customFormat="1" ht="38.25">
      <c r="A49" s="166" t="s">
        <v>431</v>
      </c>
      <c r="B49" s="240" t="s">
        <v>371</v>
      </c>
      <c r="C49" s="163" t="s">
        <v>79</v>
      </c>
      <c r="D49" s="251">
        <v>42</v>
      </c>
      <c r="E49" s="164"/>
      <c r="F49" s="165">
        <f t="shared" si="2"/>
        <v>0</v>
      </c>
      <c r="G49" s="417">
        <f t="shared" si="4"/>
        <v>0</v>
      </c>
      <c r="H49" s="415"/>
    </row>
    <row r="50" spans="1:22" s="247" customFormat="1" ht="38.25">
      <c r="A50" s="166" t="s">
        <v>276</v>
      </c>
      <c r="B50" s="237" t="s">
        <v>422</v>
      </c>
      <c r="C50" s="163" t="s">
        <v>91</v>
      </c>
      <c r="D50" s="251">
        <v>1</v>
      </c>
      <c r="E50" s="164"/>
      <c r="F50" s="165">
        <f t="shared" si="2"/>
        <v>0</v>
      </c>
      <c r="G50" s="417">
        <f t="shared" si="4"/>
        <v>0</v>
      </c>
      <c r="H50" s="415"/>
    </row>
    <row r="51" spans="1:22" s="247" customFormat="1" ht="38.25">
      <c r="A51" s="166" t="s">
        <v>277</v>
      </c>
      <c r="B51" s="237" t="s">
        <v>421</v>
      </c>
      <c r="C51" s="163" t="s">
        <v>91</v>
      </c>
      <c r="D51" s="251">
        <v>4</v>
      </c>
      <c r="E51" s="164"/>
      <c r="F51" s="165">
        <f t="shared" si="2"/>
        <v>0</v>
      </c>
      <c r="G51" s="417">
        <f t="shared" si="4"/>
        <v>0</v>
      </c>
      <c r="H51" s="415"/>
    </row>
    <row r="52" spans="1:22" s="247" customFormat="1" ht="51">
      <c r="A52" s="166" t="s">
        <v>576</v>
      </c>
      <c r="B52" s="237" t="s">
        <v>423</v>
      </c>
      <c r="C52" s="163" t="s">
        <v>91</v>
      </c>
      <c r="D52" s="251">
        <v>1</v>
      </c>
      <c r="E52" s="164"/>
      <c r="F52" s="165">
        <f t="shared" si="2"/>
        <v>0</v>
      </c>
      <c r="G52" s="417">
        <f t="shared" si="4"/>
        <v>0</v>
      </c>
      <c r="H52" s="415"/>
    </row>
    <row r="53" spans="1:22" s="247" customFormat="1" ht="51">
      <c r="A53" s="166" t="s">
        <v>278</v>
      </c>
      <c r="B53" s="237" t="s">
        <v>426</v>
      </c>
      <c r="C53" s="163" t="s">
        <v>91</v>
      </c>
      <c r="D53" s="249">
        <v>1</v>
      </c>
      <c r="E53" s="164"/>
      <c r="F53" s="165">
        <f t="shared" si="2"/>
        <v>0</v>
      </c>
      <c r="G53" s="417">
        <f t="shared" si="4"/>
        <v>0</v>
      </c>
      <c r="H53" s="415"/>
    </row>
    <row r="54" spans="1:22" s="247" customFormat="1" ht="38.25">
      <c r="A54" s="166" t="s">
        <v>279</v>
      </c>
      <c r="B54" s="237" t="s">
        <v>425</v>
      </c>
      <c r="C54" s="163" t="s">
        <v>91</v>
      </c>
      <c r="D54" s="249">
        <v>1</v>
      </c>
      <c r="E54" s="164"/>
      <c r="F54" s="165">
        <f t="shared" si="2"/>
        <v>0</v>
      </c>
      <c r="G54" s="417">
        <f t="shared" si="4"/>
        <v>0</v>
      </c>
      <c r="H54" s="415"/>
    </row>
    <row r="55" spans="1:22" s="9" customFormat="1" ht="51">
      <c r="A55" s="166" t="s">
        <v>280</v>
      </c>
      <c r="B55" s="237" t="s">
        <v>455</v>
      </c>
      <c r="C55" s="163" t="s">
        <v>91</v>
      </c>
      <c r="D55" s="251">
        <v>1</v>
      </c>
      <c r="E55" s="164"/>
      <c r="F55" s="165">
        <f t="shared" si="2"/>
        <v>0</v>
      </c>
      <c r="G55" s="417">
        <f t="shared" si="4"/>
        <v>0</v>
      </c>
      <c r="H55" s="415"/>
    </row>
    <row r="56" spans="1:22" s="279" customFormat="1" ht="38.25">
      <c r="A56" s="166" t="s">
        <v>281</v>
      </c>
      <c r="B56" s="244" t="s">
        <v>449</v>
      </c>
      <c r="C56" s="163" t="s">
        <v>424</v>
      </c>
      <c r="D56" s="251">
        <v>4</v>
      </c>
      <c r="E56" s="265"/>
      <c r="F56" s="165">
        <f t="shared" si="2"/>
        <v>0</v>
      </c>
      <c r="G56" s="417">
        <f t="shared" si="4"/>
        <v>0</v>
      </c>
      <c r="H56" s="415"/>
    </row>
    <row r="57" spans="1:22" s="9" customFormat="1">
      <c r="A57" s="276"/>
      <c r="B57" s="277" t="s">
        <v>448</v>
      </c>
      <c r="C57" s="278"/>
      <c r="D57" s="271"/>
      <c r="E57" s="265"/>
      <c r="F57" s="271"/>
      <c r="G57" s="414"/>
      <c r="H57" s="415"/>
    </row>
    <row r="58" spans="1:22" s="9" customFormat="1" ht="38.25">
      <c r="A58" s="166" t="s">
        <v>282</v>
      </c>
      <c r="B58" s="240" t="s">
        <v>305</v>
      </c>
      <c r="C58" s="163" t="s">
        <v>82</v>
      </c>
      <c r="D58" s="251">
        <v>126</v>
      </c>
      <c r="E58" s="164"/>
      <c r="F58" s="165">
        <f t="shared" ref="F58:F63" si="5">D58*E58</f>
        <v>0</v>
      </c>
      <c r="G58" s="417">
        <f t="shared" ref="G58:G63" si="6">+F58</f>
        <v>0</v>
      </c>
      <c r="H58" s="415"/>
    </row>
    <row r="59" spans="1:22" s="9" customFormat="1" ht="38.25">
      <c r="A59" s="166" t="s">
        <v>283</v>
      </c>
      <c r="B59" s="240" t="s">
        <v>358</v>
      </c>
      <c r="C59" s="163" t="s">
        <v>82</v>
      </c>
      <c r="D59" s="251">
        <v>25</v>
      </c>
      <c r="E59" s="164"/>
      <c r="F59" s="165">
        <f t="shared" si="5"/>
        <v>0</v>
      </c>
      <c r="G59" s="417">
        <f t="shared" si="6"/>
        <v>0</v>
      </c>
      <c r="H59" s="415"/>
    </row>
    <row r="60" spans="1:22" s="9" customFormat="1" ht="153">
      <c r="A60" s="166" t="s">
        <v>284</v>
      </c>
      <c r="B60" s="240" t="s">
        <v>435</v>
      </c>
      <c r="C60" s="163" t="s">
        <v>81</v>
      </c>
      <c r="D60" s="251">
        <v>3</v>
      </c>
      <c r="E60" s="164"/>
      <c r="F60" s="165">
        <f t="shared" si="5"/>
        <v>0</v>
      </c>
      <c r="G60" s="417">
        <f t="shared" si="6"/>
        <v>0</v>
      </c>
      <c r="H60" s="415"/>
    </row>
    <row r="61" spans="1:22" s="246" customFormat="1" ht="140.25">
      <c r="A61" s="166" t="s">
        <v>577</v>
      </c>
      <c r="B61" s="240" t="s">
        <v>433</v>
      </c>
      <c r="C61" s="163" t="s">
        <v>81</v>
      </c>
      <c r="D61" s="251">
        <v>6</v>
      </c>
      <c r="E61" s="164"/>
      <c r="F61" s="165">
        <f t="shared" si="5"/>
        <v>0</v>
      </c>
      <c r="G61" s="417">
        <f t="shared" si="6"/>
        <v>0</v>
      </c>
      <c r="H61" s="415"/>
      <c r="I61" s="236"/>
      <c r="J61" s="236"/>
      <c r="K61" s="236"/>
      <c r="L61" s="236"/>
      <c r="M61" s="236"/>
      <c r="N61" s="236"/>
      <c r="O61" s="236"/>
      <c r="P61" s="236"/>
      <c r="Q61" s="236"/>
      <c r="R61" s="236"/>
      <c r="S61" s="236"/>
      <c r="T61" s="236"/>
      <c r="U61" s="236"/>
      <c r="V61" s="236"/>
    </row>
    <row r="62" spans="1:22" s="9" customFormat="1" ht="153">
      <c r="A62" s="166" t="s">
        <v>578</v>
      </c>
      <c r="B62" s="240" t="s">
        <v>434</v>
      </c>
      <c r="C62" s="163" t="s">
        <v>81</v>
      </c>
      <c r="D62" s="251">
        <v>2</v>
      </c>
      <c r="E62" s="164"/>
      <c r="F62" s="165">
        <f t="shared" si="5"/>
        <v>0</v>
      </c>
      <c r="G62" s="417">
        <f t="shared" si="6"/>
        <v>0</v>
      </c>
      <c r="H62" s="415"/>
    </row>
    <row r="63" spans="1:22" s="279" customFormat="1" ht="178.5">
      <c r="A63" s="166" t="s">
        <v>579</v>
      </c>
      <c r="B63" s="240" t="s">
        <v>451</v>
      </c>
      <c r="C63" s="163" t="s">
        <v>81</v>
      </c>
      <c r="D63" s="251">
        <v>1</v>
      </c>
      <c r="E63" s="164"/>
      <c r="F63" s="165">
        <f t="shared" si="5"/>
        <v>0</v>
      </c>
      <c r="G63" s="417">
        <f t="shared" si="6"/>
        <v>0</v>
      </c>
      <c r="H63" s="415"/>
    </row>
    <row r="64" spans="1:22" s="9" customFormat="1">
      <c r="A64" s="276"/>
      <c r="B64" s="277" t="s">
        <v>299</v>
      </c>
      <c r="C64" s="278"/>
      <c r="D64" s="271"/>
      <c r="E64" s="265"/>
      <c r="F64" s="271"/>
      <c r="G64" s="414"/>
      <c r="H64" s="415"/>
    </row>
    <row r="65" spans="1:8" s="9" customFormat="1" ht="38.25">
      <c r="A65" s="166" t="s">
        <v>580</v>
      </c>
      <c r="B65" s="240" t="s">
        <v>307</v>
      </c>
      <c r="C65" s="163" t="s">
        <v>359</v>
      </c>
      <c r="D65" s="251">
        <v>1</v>
      </c>
      <c r="E65" s="164"/>
      <c r="F65" s="165">
        <f>D65*E65</f>
        <v>0</v>
      </c>
      <c r="G65" s="417">
        <f>+F65</f>
        <v>0</v>
      </c>
      <c r="H65" s="415"/>
    </row>
    <row r="66" spans="1:8" s="9" customFormat="1" ht="102">
      <c r="A66" s="166" t="s">
        <v>581</v>
      </c>
      <c r="B66" s="237" t="s">
        <v>556</v>
      </c>
      <c r="C66" s="163" t="s">
        <v>79</v>
      </c>
      <c r="D66" s="249">
        <v>1281</v>
      </c>
      <c r="E66" s="164"/>
      <c r="F66" s="165">
        <f>D66*E66</f>
        <v>0</v>
      </c>
      <c r="G66" s="417">
        <f>+F66</f>
        <v>0</v>
      </c>
      <c r="H66" s="415"/>
    </row>
    <row r="67" spans="1:8" s="9" customFormat="1" ht="89.25">
      <c r="A67" s="166" t="s">
        <v>582</v>
      </c>
      <c r="B67" s="240" t="s">
        <v>429</v>
      </c>
      <c r="C67" s="163" t="s">
        <v>79</v>
      </c>
      <c r="D67" s="251">
        <v>63</v>
      </c>
      <c r="E67" s="164"/>
      <c r="F67" s="165">
        <f>D67*E67</f>
        <v>0</v>
      </c>
      <c r="G67" s="417">
        <f>+F67</f>
        <v>0</v>
      </c>
      <c r="H67" s="415"/>
    </row>
    <row r="68" spans="1:8" s="9" customFormat="1" ht="25.5">
      <c r="A68" s="166" t="s">
        <v>588</v>
      </c>
      <c r="B68" s="244" t="s">
        <v>428</v>
      </c>
      <c r="C68" s="163" t="s">
        <v>424</v>
      </c>
      <c r="D68" s="251">
        <v>79</v>
      </c>
      <c r="E68" s="265"/>
      <c r="F68" s="165">
        <f>D68*E68</f>
        <v>0</v>
      </c>
      <c r="G68" s="417">
        <f>+F68</f>
        <v>0</v>
      </c>
      <c r="H68" s="415"/>
    </row>
    <row r="69" spans="1:8" s="9" customFormat="1">
      <c r="A69" s="273"/>
      <c r="B69" s="273" t="s">
        <v>436</v>
      </c>
      <c r="C69" s="191"/>
      <c r="D69" s="191"/>
      <c r="E69" s="191"/>
      <c r="F69" s="181"/>
      <c r="G69" s="414"/>
      <c r="H69" s="415"/>
    </row>
    <row r="70" spans="1:8" ht="153">
      <c r="A70" s="166" t="s">
        <v>589</v>
      </c>
      <c r="B70" s="240" t="s">
        <v>446</v>
      </c>
      <c r="C70" s="163" t="s">
        <v>129</v>
      </c>
      <c r="D70" s="251">
        <v>236</v>
      </c>
      <c r="E70" s="164"/>
      <c r="F70" s="165">
        <f>D70*E70</f>
        <v>0</v>
      </c>
      <c r="G70" s="417">
        <f>+F70</f>
        <v>0</v>
      </c>
    </row>
    <row r="71" spans="1:8" ht="13.5" thickBot="1">
      <c r="B71" s="92"/>
      <c r="E71" s="65"/>
    </row>
    <row r="72" spans="1:8" ht="14.25" thickTop="1" thickBot="1">
      <c r="A72" s="82"/>
      <c r="B72" s="90" t="s">
        <v>9</v>
      </c>
      <c r="C72" s="84"/>
      <c r="D72" s="80"/>
      <c r="E72" s="91"/>
      <c r="F72" s="80">
        <f>SUM(F19:F70)</f>
        <v>0</v>
      </c>
      <c r="G72" s="418">
        <f>SUM(G19:G70)</f>
        <v>0</v>
      </c>
      <c r="H72" s="419">
        <f>SUM(H19:H70)</f>
        <v>0</v>
      </c>
    </row>
    <row r="73" spans="1:8" ht="13.5" thickTop="1"/>
    <row r="74" spans="1:8">
      <c r="A74" s="88" t="str">
        <f>'A.REK GO OBJEKT'!A17</f>
        <v>A.iii</v>
      </c>
      <c r="B74" s="32" t="s">
        <v>92</v>
      </c>
      <c r="E74" s="30"/>
      <c r="F74" s="46"/>
    </row>
    <row r="75" spans="1:8">
      <c r="B75" s="32"/>
      <c r="E75" s="30"/>
      <c r="F75" s="253"/>
    </row>
    <row r="76" spans="1:8">
      <c r="A76" s="170"/>
      <c r="B76" s="187"/>
      <c r="C76" s="172"/>
      <c r="D76" s="173"/>
      <c r="E76" s="173"/>
      <c r="F76" s="46"/>
    </row>
    <row r="77" spans="1:8" ht="51">
      <c r="A77" s="176"/>
      <c r="B77" s="89" t="s">
        <v>93</v>
      </c>
      <c r="C77" s="38"/>
      <c r="D77" s="46"/>
      <c r="E77" s="46"/>
      <c r="F77" s="46"/>
    </row>
    <row r="78" spans="1:8" ht="38.25">
      <c r="A78" s="176"/>
      <c r="B78" s="89" t="s">
        <v>94</v>
      </c>
      <c r="C78" s="38"/>
      <c r="D78" s="46"/>
      <c r="E78" s="46"/>
      <c r="F78" s="46"/>
    </row>
    <row r="79" spans="1:8" ht="76.5">
      <c r="A79" s="176"/>
      <c r="B79" s="89" t="s">
        <v>95</v>
      </c>
      <c r="C79" s="38"/>
      <c r="D79" s="46"/>
      <c r="E79" s="46"/>
      <c r="F79" s="46"/>
    </row>
    <row r="80" spans="1:8" ht="25.5">
      <c r="A80" s="176"/>
      <c r="B80" s="71" t="s">
        <v>159</v>
      </c>
      <c r="C80" s="38"/>
      <c r="D80" s="46"/>
      <c r="E80" s="46"/>
      <c r="F80" s="46"/>
    </row>
    <row r="81" spans="1:8">
      <c r="A81" s="176"/>
      <c r="B81" s="89" t="s">
        <v>96</v>
      </c>
      <c r="C81" s="38"/>
      <c r="D81" s="46"/>
      <c r="E81" s="46"/>
      <c r="F81" s="46"/>
    </row>
    <row r="82" spans="1:8">
      <c r="A82" s="176"/>
      <c r="B82" s="41"/>
      <c r="C82" s="38"/>
      <c r="D82" s="46"/>
      <c r="E82" s="46"/>
      <c r="F82" s="253"/>
    </row>
    <row r="83" spans="1:8">
      <c r="A83" s="178" t="s">
        <v>11</v>
      </c>
      <c r="B83" s="179" t="s">
        <v>12</v>
      </c>
      <c r="C83" s="180" t="s">
        <v>13</v>
      </c>
      <c r="D83" s="181" t="s">
        <v>14</v>
      </c>
      <c r="E83" s="182" t="s">
        <v>15</v>
      </c>
      <c r="F83" s="252" t="s">
        <v>16</v>
      </c>
    </row>
    <row r="84" spans="1:8">
      <c r="A84" s="189"/>
      <c r="B84" s="190" t="s">
        <v>222</v>
      </c>
      <c r="C84" s="191"/>
      <c r="D84" s="192"/>
      <c r="E84" s="164"/>
      <c r="F84" s="164"/>
    </row>
    <row r="85" spans="1:8" ht="63.75">
      <c r="A85" s="162" t="s">
        <v>34</v>
      </c>
      <c r="B85" s="238" t="s">
        <v>301</v>
      </c>
      <c r="C85" s="169" t="s">
        <v>115</v>
      </c>
      <c r="D85" s="251">
        <v>145</v>
      </c>
      <c r="E85" s="164"/>
      <c r="F85" s="165">
        <f>D85*E85</f>
        <v>0</v>
      </c>
      <c r="G85" s="417">
        <f>+F85</f>
        <v>0</v>
      </c>
    </row>
    <row r="86" spans="1:8" ht="25.5">
      <c r="A86" s="162" t="s">
        <v>80</v>
      </c>
      <c r="B86" s="238" t="s">
        <v>382</v>
      </c>
      <c r="C86" s="169" t="s">
        <v>115</v>
      </c>
      <c r="D86" s="251">
        <v>84</v>
      </c>
      <c r="E86" s="164"/>
      <c r="F86" s="165">
        <f>D86*E86</f>
        <v>0</v>
      </c>
      <c r="G86" s="417">
        <f>+F86</f>
        <v>0</v>
      </c>
    </row>
    <row r="87" spans="1:8">
      <c r="A87" s="189"/>
      <c r="B87" s="190" t="s">
        <v>376</v>
      </c>
      <c r="C87" s="191"/>
      <c r="D87" s="192"/>
      <c r="E87" s="164"/>
      <c r="F87" s="164"/>
    </row>
    <row r="88" spans="1:8" ht="114.75">
      <c r="A88" s="162" t="s">
        <v>97</v>
      </c>
      <c r="B88" s="238" t="s">
        <v>452</v>
      </c>
      <c r="C88" s="169" t="s">
        <v>82</v>
      </c>
      <c r="D88" s="251">
        <v>168</v>
      </c>
      <c r="E88" s="164"/>
      <c r="F88" s="165">
        <f>D88*E88</f>
        <v>0</v>
      </c>
      <c r="G88" s="417">
        <f>+F88</f>
        <v>0</v>
      </c>
      <c r="H88" s="420"/>
    </row>
    <row r="89" spans="1:8" s="9" customFormat="1" ht="39.75" customHeight="1">
      <c r="A89" s="162" t="s">
        <v>98</v>
      </c>
      <c r="B89" s="238" t="s">
        <v>256</v>
      </c>
      <c r="C89" s="169" t="s">
        <v>79</v>
      </c>
      <c r="D89" s="251">
        <v>189</v>
      </c>
      <c r="E89" s="164"/>
      <c r="F89" s="165">
        <f>D89*E89</f>
        <v>0</v>
      </c>
      <c r="G89" s="417">
        <f>+F89</f>
        <v>0</v>
      </c>
      <c r="H89" s="420"/>
    </row>
    <row r="90" spans="1:8" s="9" customFormat="1" ht="51">
      <c r="A90" s="162" t="s">
        <v>99</v>
      </c>
      <c r="B90" s="239" t="s">
        <v>377</v>
      </c>
      <c r="C90" s="169" t="s">
        <v>79</v>
      </c>
      <c r="D90" s="251">
        <v>105</v>
      </c>
      <c r="E90" s="164"/>
      <c r="F90" s="165">
        <f>D90*E90</f>
        <v>0</v>
      </c>
      <c r="G90" s="417">
        <f>+F90</f>
        <v>0</v>
      </c>
      <c r="H90" s="415"/>
    </row>
    <row r="91" spans="1:8" s="9" customFormat="1" ht="114" customHeight="1">
      <c r="A91" s="162" t="s">
        <v>100</v>
      </c>
      <c r="B91" s="241" t="s">
        <v>375</v>
      </c>
      <c r="C91" s="169" t="s">
        <v>82</v>
      </c>
      <c r="D91" s="251">
        <v>69</v>
      </c>
      <c r="E91" s="164"/>
      <c r="F91" s="165">
        <f>D91*E91</f>
        <v>0</v>
      </c>
      <c r="G91" s="417"/>
      <c r="H91" s="420">
        <f>+F91</f>
        <v>0</v>
      </c>
    </row>
    <row r="92" spans="1:8" s="9" customFormat="1" ht="63.75">
      <c r="A92" s="162" t="s">
        <v>101</v>
      </c>
      <c r="B92" s="237" t="s">
        <v>698</v>
      </c>
      <c r="C92" s="163"/>
      <c r="D92" s="161"/>
      <c r="E92" s="167"/>
      <c r="F92" s="165"/>
      <c r="G92" s="414"/>
      <c r="H92" s="415"/>
    </row>
    <row r="93" spans="1:8" s="9" customFormat="1">
      <c r="A93" s="248" t="s">
        <v>584</v>
      </c>
      <c r="B93" s="237" t="s">
        <v>437</v>
      </c>
      <c r="C93" s="169" t="s">
        <v>129</v>
      </c>
      <c r="D93" s="251">
        <v>14</v>
      </c>
      <c r="E93" s="164"/>
      <c r="F93" s="165">
        <f>D93*E93</f>
        <v>0</v>
      </c>
      <c r="G93" s="417">
        <f>+F93</f>
        <v>0</v>
      </c>
      <c r="H93" s="420"/>
    </row>
    <row r="94" spans="1:8" s="9" customFormat="1">
      <c r="A94" s="248" t="s">
        <v>585</v>
      </c>
      <c r="B94" s="237" t="s">
        <v>438</v>
      </c>
      <c r="C94" s="169" t="s">
        <v>129</v>
      </c>
      <c r="D94" s="251">
        <v>16</v>
      </c>
      <c r="E94" s="164"/>
      <c r="F94" s="165">
        <f>D94*E94</f>
        <v>0</v>
      </c>
      <c r="G94" s="417">
        <f>+F94</f>
        <v>0</v>
      </c>
      <c r="H94" s="420"/>
    </row>
    <row r="95" spans="1:8" s="9" customFormat="1">
      <c r="A95" s="248" t="s">
        <v>586</v>
      </c>
      <c r="B95" s="237" t="s">
        <v>439</v>
      </c>
      <c r="C95" s="169" t="s">
        <v>129</v>
      </c>
      <c r="D95" s="251">
        <v>6</v>
      </c>
      <c r="E95" s="164"/>
      <c r="F95" s="165">
        <f>D95*E95</f>
        <v>0</v>
      </c>
      <c r="G95" s="417">
        <f>+F95</f>
        <v>0</v>
      </c>
      <c r="H95" s="420"/>
    </row>
    <row r="96" spans="1:8" s="9" customFormat="1">
      <c r="A96" s="395"/>
      <c r="B96" s="396" t="s">
        <v>229</v>
      </c>
      <c r="C96" s="397"/>
      <c r="D96" s="398"/>
      <c r="E96" s="399"/>
      <c r="F96" s="398"/>
      <c r="G96" s="414"/>
      <c r="H96" s="415"/>
    </row>
    <row r="97" spans="1:8" s="9" customFormat="1" ht="25.5">
      <c r="A97" s="162" t="s">
        <v>102</v>
      </c>
      <c r="B97" s="241" t="s">
        <v>378</v>
      </c>
      <c r="C97" s="169" t="s">
        <v>79</v>
      </c>
      <c r="D97" s="251">
        <v>52</v>
      </c>
      <c r="E97" s="164"/>
      <c r="F97" s="165">
        <f>D97*E97</f>
        <v>0</v>
      </c>
      <c r="G97" s="417">
        <f>+F97</f>
        <v>0</v>
      </c>
      <c r="H97" s="420"/>
    </row>
    <row r="98" spans="1:8" s="9" customFormat="1" ht="25.5">
      <c r="A98" s="162" t="s">
        <v>223</v>
      </c>
      <c r="B98" s="241" t="s">
        <v>379</v>
      </c>
      <c r="C98" s="169" t="s">
        <v>79</v>
      </c>
      <c r="D98" s="251">
        <v>85</v>
      </c>
      <c r="E98" s="164"/>
      <c r="F98" s="165">
        <f>D98*E98</f>
        <v>0</v>
      </c>
      <c r="G98" s="417">
        <f>+F98</f>
        <v>0</v>
      </c>
      <c r="H98" s="420"/>
    </row>
    <row r="99" spans="1:8" s="236" customFormat="1">
      <c r="A99" s="189"/>
      <c r="B99" s="190" t="s">
        <v>381</v>
      </c>
      <c r="C99" s="191"/>
      <c r="D99" s="192"/>
      <c r="E99" s="164"/>
      <c r="F99" s="164"/>
      <c r="G99" s="414"/>
      <c r="H99" s="415"/>
    </row>
    <row r="100" spans="1:8" s="9" customFormat="1" ht="25.5">
      <c r="A100" s="400" t="s">
        <v>224</v>
      </c>
      <c r="B100" s="241" t="s">
        <v>562</v>
      </c>
      <c r="C100" s="169" t="s">
        <v>79</v>
      </c>
      <c r="D100" s="251">
        <v>95</v>
      </c>
      <c r="E100" s="164"/>
      <c r="F100" s="165">
        <f>D100*E100</f>
        <v>0</v>
      </c>
      <c r="G100" s="417">
        <f>+F100</f>
        <v>0</v>
      </c>
      <c r="H100" s="415"/>
    </row>
    <row r="101" spans="1:8" s="9" customFormat="1" ht="25.5">
      <c r="A101" s="162" t="s">
        <v>225</v>
      </c>
      <c r="B101" s="241" t="s">
        <v>395</v>
      </c>
      <c r="C101" s="169" t="s">
        <v>79</v>
      </c>
      <c r="D101" s="251">
        <v>14</v>
      </c>
      <c r="E101" s="164"/>
      <c r="F101" s="165">
        <f>D101*E101</f>
        <v>0</v>
      </c>
      <c r="G101" s="414"/>
      <c r="H101" s="420">
        <f>+F101</f>
        <v>0</v>
      </c>
    </row>
    <row r="102" spans="1:8" s="9" customFormat="1">
      <c r="A102" s="189"/>
      <c r="B102" s="190" t="s">
        <v>266</v>
      </c>
      <c r="C102" s="191"/>
      <c r="D102" s="192"/>
      <c r="E102" s="164"/>
      <c r="F102" s="164"/>
      <c r="G102" s="414"/>
      <c r="H102" s="415"/>
    </row>
    <row r="103" spans="1:8" s="236" customFormat="1" ht="25.5">
      <c r="A103" s="162" t="s">
        <v>253</v>
      </c>
      <c r="B103" s="238" t="s">
        <v>302</v>
      </c>
      <c r="C103" s="169" t="s">
        <v>79</v>
      </c>
      <c r="D103" s="249">
        <v>43</v>
      </c>
      <c r="E103" s="164"/>
      <c r="F103" s="165">
        <f>D103*E103</f>
        <v>0</v>
      </c>
      <c r="G103" s="417">
        <f>+F103</f>
        <v>0</v>
      </c>
      <c r="H103" s="415"/>
    </row>
    <row r="104" spans="1:8" s="9" customFormat="1" ht="25.5">
      <c r="A104" s="162" t="s">
        <v>254</v>
      </c>
      <c r="B104" s="241" t="s">
        <v>380</v>
      </c>
      <c r="C104" s="169" t="s">
        <v>115</v>
      </c>
      <c r="D104" s="249">
        <v>17</v>
      </c>
      <c r="E104" s="164"/>
      <c r="F104" s="165">
        <f>D104*E104</f>
        <v>0</v>
      </c>
      <c r="G104" s="417">
        <f>+F104</f>
        <v>0</v>
      </c>
      <c r="H104" s="415"/>
    </row>
    <row r="105" spans="1:8" ht="25.5">
      <c r="A105" s="162" t="s">
        <v>226</v>
      </c>
      <c r="B105" s="238" t="s">
        <v>313</v>
      </c>
      <c r="C105" s="169" t="s">
        <v>79</v>
      </c>
      <c r="D105" s="251">
        <v>43</v>
      </c>
      <c r="E105" s="164"/>
      <c r="F105" s="165">
        <f>D105*E105</f>
        <v>0</v>
      </c>
      <c r="G105" s="417">
        <f>+F105</f>
        <v>0</v>
      </c>
    </row>
    <row r="106" spans="1:8" ht="25.5">
      <c r="A106" s="162" t="s">
        <v>567</v>
      </c>
      <c r="B106" s="238" t="s">
        <v>314</v>
      </c>
      <c r="C106" s="169" t="s">
        <v>79</v>
      </c>
      <c r="D106" s="251">
        <v>43</v>
      </c>
      <c r="E106" s="164"/>
      <c r="F106" s="165">
        <f>D106*E106</f>
        <v>0</v>
      </c>
      <c r="G106" s="417">
        <f>+F106</f>
        <v>0</v>
      </c>
    </row>
    <row r="107" spans="1:8" ht="25.5">
      <c r="A107" s="162" t="s">
        <v>568</v>
      </c>
      <c r="B107" s="238" t="s">
        <v>315</v>
      </c>
      <c r="C107" s="169" t="s">
        <v>79</v>
      </c>
      <c r="D107" s="251">
        <v>43</v>
      </c>
      <c r="E107" s="164"/>
      <c r="F107" s="165">
        <f>D107*E107</f>
        <v>0</v>
      </c>
      <c r="G107" s="417">
        <f>+F107</f>
        <v>0</v>
      </c>
    </row>
    <row r="108" spans="1:8" ht="51">
      <c r="A108" s="162" t="s">
        <v>569</v>
      </c>
      <c r="B108" s="238" t="s">
        <v>453</v>
      </c>
      <c r="C108" s="169"/>
      <c r="D108" s="161"/>
      <c r="E108" s="167"/>
      <c r="F108" s="165"/>
    </row>
    <row r="109" spans="1:8" s="9" customFormat="1" ht="92.25" customHeight="1">
      <c r="A109" s="248" t="s">
        <v>590</v>
      </c>
      <c r="B109" s="238" t="s">
        <v>432</v>
      </c>
      <c r="C109" s="169" t="s">
        <v>82</v>
      </c>
      <c r="D109" s="251">
        <v>45</v>
      </c>
      <c r="E109" s="164"/>
      <c r="F109" s="165">
        <f>D109*E109</f>
        <v>0</v>
      </c>
      <c r="G109" s="414"/>
      <c r="H109" s="420">
        <f>+F109</f>
        <v>0</v>
      </c>
    </row>
    <row r="110" spans="1:8" ht="76.5">
      <c r="A110" s="248" t="s">
        <v>591</v>
      </c>
      <c r="B110" s="238" t="s">
        <v>554</v>
      </c>
      <c r="C110" s="169" t="s">
        <v>81</v>
      </c>
      <c r="D110" s="251">
        <v>4</v>
      </c>
      <c r="E110" s="164"/>
      <c r="F110" s="165">
        <f>D110*E110</f>
        <v>0</v>
      </c>
      <c r="H110" s="420">
        <f>+F110</f>
        <v>0</v>
      </c>
    </row>
    <row r="111" spans="1:8" s="9" customFormat="1" ht="13.5" thickBot="1">
      <c r="A111" s="42"/>
      <c r="B111" s="126"/>
      <c r="C111" s="43"/>
      <c r="D111" s="44"/>
      <c r="E111" s="45"/>
      <c r="F111" s="46"/>
      <c r="G111" s="414"/>
      <c r="H111" s="415"/>
    </row>
    <row r="112" spans="1:8" ht="14.25" thickTop="1" thickBot="1">
      <c r="A112" s="82"/>
      <c r="B112" s="90" t="s">
        <v>9</v>
      </c>
      <c r="C112" s="84"/>
      <c r="D112" s="91"/>
      <c r="E112" s="91"/>
      <c r="F112" s="80">
        <f>SUM(F84:F110)</f>
        <v>0</v>
      </c>
      <c r="G112" s="418">
        <f>SUM(G84:G110)</f>
        <v>0</v>
      </c>
      <c r="H112" s="419">
        <f>SUM(H84:H110)</f>
        <v>0</v>
      </c>
    </row>
    <row r="113" spans="1:8" ht="13.5" thickTop="1"/>
    <row r="114" spans="1:8">
      <c r="A114" s="31" t="str">
        <f>'A.REK GO OBJEKT'!A18</f>
        <v>A.v</v>
      </c>
      <c r="B114" s="32" t="s">
        <v>1</v>
      </c>
    </row>
    <row r="115" spans="1:8" s="9" customFormat="1">
      <c r="A115" s="27"/>
      <c r="B115" s="32"/>
      <c r="C115" s="29"/>
      <c r="D115" s="30"/>
      <c r="E115" s="13"/>
      <c r="F115" s="13"/>
      <c r="G115" s="414"/>
      <c r="H115" s="415"/>
    </row>
    <row r="116" spans="1:8" s="9" customFormat="1" ht="38.25">
      <c r="A116" s="170"/>
      <c r="B116" s="187" t="s">
        <v>163</v>
      </c>
      <c r="C116" s="172"/>
      <c r="D116" s="173"/>
      <c r="E116" s="174"/>
      <c r="F116" s="175"/>
      <c r="G116" s="414"/>
      <c r="H116" s="415"/>
    </row>
    <row r="117" spans="1:8" s="9" customFormat="1">
      <c r="A117" s="176"/>
      <c r="B117" s="71" t="s">
        <v>19</v>
      </c>
      <c r="C117" s="38"/>
      <c r="D117" s="46"/>
      <c r="E117" s="19"/>
      <c r="F117" s="177"/>
      <c r="G117" s="414"/>
      <c r="H117" s="415"/>
    </row>
    <row r="118" spans="1:8" s="9" customFormat="1" ht="137.25" customHeight="1">
      <c r="A118" s="176"/>
      <c r="B118" s="71" t="s">
        <v>117</v>
      </c>
      <c r="C118" s="38"/>
      <c r="D118" s="46"/>
      <c r="E118" s="19"/>
      <c r="F118" s="177"/>
      <c r="G118" s="414"/>
      <c r="H118" s="415"/>
    </row>
    <row r="119" spans="1:8" s="9" customFormat="1">
      <c r="A119" s="178" t="s">
        <v>11</v>
      </c>
      <c r="B119" s="179" t="s">
        <v>12</v>
      </c>
      <c r="C119" s="180" t="s">
        <v>13</v>
      </c>
      <c r="D119" s="181" t="s">
        <v>14</v>
      </c>
      <c r="E119" s="182" t="s">
        <v>15</v>
      </c>
      <c r="F119" s="181" t="s">
        <v>16</v>
      </c>
      <c r="G119" s="414"/>
      <c r="H119" s="415"/>
    </row>
    <row r="120" spans="1:8" s="9" customFormat="1">
      <c r="A120" s="189"/>
      <c r="B120" s="190" t="s">
        <v>218</v>
      </c>
      <c r="C120" s="191"/>
      <c r="D120" s="192"/>
      <c r="E120" s="164"/>
      <c r="F120" s="192"/>
      <c r="G120" s="414"/>
      <c r="H120" s="415"/>
    </row>
    <row r="121" spans="1:8" s="9" customFormat="1" ht="25.5">
      <c r="A121" s="168" t="s">
        <v>34</v>
      </c>
      <c r="B121" s="240" t="s">
        <v>352</v>
      </c>
      <c r="C121" s="169" t="s">
        <v>79</v>
      </c>
      <c r="D121" s="251">
        <v>158</v>
      </c>
      <c r="E121" s="164"/>
      <c r="F121" s="165">
        <f>D121*E121</f>
        <v>0</v>
      </c>
      <c r="G121" s="417">
        <f>+F121</f>
        <v>0</v>
      </c>
      <c r="H121" s="415"/>
    </row>
    <row r="122" spans="1:8" s="9" customFormat="1" ht="89.25">
      <c r="A122" s="168" t="s">
        <v>80</v>
      </c>
      <c r="B122" s="237" t="s">
        <v>542</v>
      </c>
      <c r="C122" s="169" t="s">
        <v>79</v>
      </c>
      <c r="D122" s="251">
        <v>15</v>
      </c>
      <c r="E122" s="164"/>
      <c r="F122" s="165">
        <f>D122*E122</f>
        <v>0</v>
      </c>
      <c r="G122" s="417">
        <f>+F122</f>
        <v>0</v>
      </c>
      <c r="H122" s="415"/>
    </row>
    <row r="123" spans="1:8" s="9" customFormat="1">
      <c r="A123" s="189"/>
      <c r="B123" s="190" t="s">
        <v>349</v>
      </c>
      <c r="C123" s="191"/>
      <c r="D123" s="192"/>
      <c r="E123" s="164"/>
      <c r="F123" s="192"/>
      <c r="G123" s="414"/>
      <c r="H123" s="415"/>
    </row>
    <row r="124" spans="1:8" s="9" customFormat="1" ht="76.5">
      <c r="A124" s="168" t="s">
        <v>98</v>
      </c>
      <c r="B124" s="240" t="s">
        <v>688</v>
      </c>
      <c r="C124" s="267" t="s">
        <v>402</v>
      </c>
      <c r="D124" s="249">
        <v>17</v>
      </c>
      <c r="E124" s="164"/>
      <c r="F124" s="165">
        <f>D124*E124</f>
        <v>0</v>
      </c>
      <c r="G124" s="417">
        <f>+F124</f>
        <v>0</v>
      </c>
      <c r="H124" s="420"/>
    </row>
    <row r="125" spans="1:8" s="9" customFormat="1" ht="51">
      <c r="A125" s="168"/>
      <c r="B125" s="240" t="s">
        <v>401</v>
      </c>
      <c r="C125" s="169" t="s">
        <v>79</v>
      </c>
      <c r="D125" s="249">
        <v>30</v>
      </c>
      <c r="E125" s="164"/>
      <c r="F125" s="165">
        <f>D125*E125</f>
        <v>0</v>
      </c>
      <c r="G125" s="417">
        <f>+F125</f>
        <v>0</v>
      </c>
      <c r="H125" s="420"/>
    </row>
    <row r="126" spans="1:8" s="9" customFormat="1">
      <c r="A126" s="189"/>
      <c r="B126" s="190" t="s">
        <v>151</v>
      </c>
      <c r="C126" s="191"/>
      <c r="D126" s="192"/>
      <c r="E126" s="164"/>
      <c r="F126" s="192"/>
      <c r="G126" s="414"/>
      <c r="H126" s="415"/>
    </row>
    <row r="127" spans="1:8" s="9" customFormat="1" ht="89.25">
      <c r="A127" s="168" t="s">
        <v>225</v>
      </c>
      <c r="B127" s="237" t="s">
        <v>412</v>
      </c>
      <c r="C127" s="169" t="s">
        <v>79</v>
      </c>
      <c r="D127" s="251">
        <v>225</v>
      </c>
      <c r="E127" s="164"/>
      <c r="F127" s="165">
        <f>D127*E127</f>
        <v>0</v>
      </c>
      <c r="G127" s="417">
        <f>+F127</f>
        <v>0</v>
      </c>
      <c r="H127" s="415"/>
    </row>
    <row r="128" spans="1:8" s="9" customFormat="1">
      <c r="A128" s="189"/>
      <c r="B128" s="190" t="s">
        <v>344</v>
      </c>
      <c r="C128" s="191"/>
      <c r="D128" s="192"/>
      <c r="E128" s="164"/>
      <c r="F128" s="164"/>
      <c r="G128" s="414"/>
      <c r="H128" s="415"/>
    </row>
    <row r="129" spans="1:8" s="9" customFormat="1" ht="25.5">
      <c r="A129" s="168"/>
      <c r="B129" s="240" t="s">
        <v>345</v>
      </c>
      <c r="C129" s="169" t="s">
        <v>79</v>
      </c>
      <c r="D129" s="251">
        <v>43</v>
      </c>
      <c r="E129" s="164"/>
      <c r="F129" s="165">
        <f t="shared" ref="F129:F135" si="7">D129*E129</f>
        <v>0</v>
      </c>
      <c r="G129" s="417">
        <f t="shared" ref="G129:G135" si="8">+F129</f>
        <v>0</v>
      </c>
      <c r="H129" s="415"/>
    </row>
    <row r="130" spans="1:8" s="9" customFormat="1" ht="38.25">
      <c r="A130" s="168"/>
      <c r="B130" s="240" t="s">
        <v>346</v>
      </c>
      <c r="C130" s="169" t="s">
        <v>79</v>
      </c>
      <c r="D130" s="251">
        <v>43</v>
      </c>
      <c r="E130" s="164"/>
      <c r="F130" s="165">
        <f t="shared" si="7"/>
        <v>0</v>
      </c>
      <c r="G130" s="417">
        <f t="shared" si="8"/>
        <v>0</v>
      </c>
      <c r="H130" s="415"/>
    </row>
    <row r="131" spans="1:8" s="9" customFormat="1" ht="25.5">
      <c r="A131" s="168"/>
      <c r="B131" s="240" t="s">
        <v>347</v>
      </c>
      <c r="C131" s="169" t="s">
        <v>79</v>
      </c>
      <c r="D131" s="251">
        <v>43</v>
      </c>
      <c r="E131" s="164"/>
      <c r="F131" s="165">
        <f t="shared" si="7"/>
        <v>0</v>
      </c>
      <c r="G131" s="417">
        <f t="shared" si="8"/>
        <v>0</v>
      </c>
      <c r="H131" s="415"/>
    </row>
    <row r="132" spans="1:8" s="9" customFormat="1" ht="51">
      <c r="A132" s="168"/>
      <c r="B132" s="240" t="s">
        <v>348</v>
      </c>
      <c r="C132" s="169" t="s">
        <v>79</v>
      </c>
      <c r="D132" s="251">
        <v>43</v>
      </c>
      <c r="E132" s="164"/>
      <c r="F132" s="165">
        <f t="shared" si="7"/>
        <v>0</v>
      </c>
      <c r="G132" s="417">
        <f t="shared" si="8"/>
        <v>0</v>
      </c>
      <c r="H132" s="415"/>
    </row>
    <row r="133" spans="1:8" s="9" customFormat="1" ht="25.5">
      <c r="A133" s="168"/>
      <c r="B133" s="237" t="s">
        <v>403</v>
      </c>
      <c r="C133" s="169" t="s">
        <v>79</v>
      </c>
      <c r="D133" s="251">
        <v>43</v>
      </c>
      <c r="E133" s="164"/>
      <c r="F133" s="165">
        <f t="shared" si="7"/>
        <v>0</v>
      </c>
      <c r="G133" s="417">
        <f t="shared" si="8"/>
        <v>0</v>
      </c>
      <c r="H133" s="415"/>
    </row>
    <row r="134" spans="1:8" s="9" customFormat="1" ht="25.5">
      <c r="A134" s="168"/>
      <c r="B134" s="237" t="s">
        <v>350</v>
      </c>
      <c r="C134" s="169" t="s">
        <v>82</v>
      </c>
      <c r="D134" s="251">
        <v>7</v>
      </c>
      <c r="E134" s="164"/>
      <c r="F134" s="165">
        <f t="shared" si="7"/>
        <v>0</v>
      </c>
      <c r="G134" s="417">
        <f t="shared" si="8"/>
        <v>0</v>
      </c>
      <c r="H134" s="415"/>
    </row>
    <row r="135" spans="1:8" s="9" customFormat="1" ht="38.25">
      <c r="A135" s="168"/>
      <c r="B135" s="237" t="s">
        <v>351</v>
      </c>
      <c r="C135" s="169" t="s">
        <v>82</v>
      </c>
      <c r="D135" s="251">
        <v>2</v>
      </c>
      <c r="E135" s="164"/>
      <c r="F135" s="165">
        <f t="shared" si="7"/>
        <v>0</v>
      </c>
      <c r="G135" s="417">
        <f t="shared" si="8"/>
        <v>0</v>
      </c>
      <c r="H135" s="415"/>
    </row>
    <row r="136" spans="1:8" s="9" customFormat="1">
      <c r="A136" s="168" t="s">
        <v>285</v>
      </c>
      <c r="B136" s="240" t="s">
        <v>152</v>
      </c>
      <c r="C136" s="169"/>
      <c r="D136" s="251"/>
      <c r="E136" s="164"/>
      <c r="F136" s="165"/>
      <c r="G136" s="414"/>
      <c r="H136" s="415"/>
    </row>
    <row r="137" spans="1:8">
      <c r="A137" s="166" t="s">
        <v>286</v>
      </c>
      <c r="B137" s="240" t="s">
        <v>153</v>
      </c>
      <c r="C137" s="163" t="s">
        <v>129</v>
      </c>
      <c r="D137" s="251">
        <v>10</v>
      </c>
      <c r="E137" s="164"/>
      <c r="F137" s="165">
        <f>D137*E137</f>
        <v>0</v>
      </c>
      <c r="G137" s="417">
        <f>+F137</f>
        <v>0</v>
      </c>
    </row>
    <row r="138" spans="1:8" s="9" customFormat="1">
      <c r="A138" s="166" t="s">
        <v>287</v>
      </c>
      <c r="B138" s="240" t="s">
        <v>154</v>
      </c>
      <c r="C138" s="163" t="s">
        <v>129</v>
      </c>
      <c r="D138" s="251">
        <v>12</v>
      </c>
      <c r="E138" s="164"/>
      <c r="F138" s="165">
        <f>D138*E138</f>
        <v>0</v>
      </c>
      <c r="G138" s="417">
        <f>+F138</f>
        <v>0</v>
      </c>
      <c r="H138" s="415"/>
    </row>
    <row r="139" spans="1:8" s="9" customFormat="1">
      <c r="A139" s="166" t="s">
        <v>288</v>
      </c>
      <c r="B139" s="240" t="s">
        <v>155</v>
      </c>
      <c r="C139" s="163" t="s">
        <v>129</v>
      </c>
      <c r="D139" s="251">
        <v>8</v>
      </c>
      <c r="E139" s="164"/>
      <c r="F139" s="165">
        <f>D139*E139</f>
        <v>0</v>
      </c>
      <c r="G139" s="417">
        <f>+F139</f>
        <v>0</v>
      </c>
      <c r="H139" s="415"/>
    </row>
    <row r="140" spans="1:8" s="9" customFormat="1" ht="38.25">
      <c r="A140" s="166" t="s">
        <v>254</v>
      </c>
      <c r="B140" s="240" t="s">
        <v>250</v>
      </c>
      <c r="C140" s="163"/>
      <c r="D140" s="251"/>
      <c r="E140" s="167"/>
      <c r="F140" s="165"/>
      <c r="G140" s="414"/>
      <c r="H140" s="415"/>
    </row>
    <row r="141" spans="1:8" s="9" customFormat="1">
      <c r="A141" s="166" t="s">
        <v>289</v>
      </c>
      <c r="B141" s="240" t="s">
        <v>227</v>
      </c>
      <c r="C141" s="163" t="s">
        <v>81</v>
      </c>
      <c r="D141" s="251">
        <v>2</v>
      </c>
      <c r="E141" s="164"/>
      <c r="F141" s="165">
        <f>D141*E141</f>
        <v>0</v>
      </c>
      <c r="G141" s="417">
        <f>+F141</f>
        <v>0</v>
      </c>
      <c r="H141" s="415"/>
    </row>
    <row r="142" spans="1:8" s="9" customFormat="1">
      <c r="A142" s="166" t="s">
        <v>290</v>
      </c>
      <c r="B142" s="240" t="s">
        <v>228</v>
      </c>
      <c r="C142" s="163" t="s">
        <v>81</v>
      </c>
      <c r="D142" s="251">
        <v>3</v>
      </c>
      <c r="E142" s="164"/>
      <c r="F142" s="165">
        <f>D142*E142</f>
        <v>0</v>
      </c>
      <c r="G142" s="417">
        <f>+F142</f>
        <v>0</v>
      </c>
      <c r="H142" s="415"/>
    </row>
    <row r="143" spans="1:8" s="9" customFormat="1">
      <c r="A143" s="189"/>
      <c r="B143" s="190" t="s">
        <v>108</v>
      </c>
      <c r="C143" s="191"/>
      <c r="D143" s="192"/>
      <c r="E143" s="164"/>
      <c r="F143" s="192"/>
      <c r="G143" s="414"/>
      <c r="H143" s="415"/>
    </row>
    <row r="144" spans="1:8" s="9" customFormat="1" ht="38.25">
      <c r="A144" s="168" t="s">
        <v>226</v>
      </c>
      <c r="B144" s="266" t="s">
        <v>251</v>
      </c>
      <c r="C144" s="169"/>
      <c r="D144" s="161"/>
      <c r="E144" s="167"/>
      <c r="F144" s="165"/>
      <c r="G144" s="414"/>
      <c r="H144" s="415"/>
    </row>
    <row r="145" spans="1:8" s="9" customFormat="1">
      <c r="A145" s="166" t="s">
        <v>291</v>
      </c>
      <c r="B145" s="266" t="s">
        <v>83</v>
      </c>
      <c r="C145" s="169" t="s">
        <v>84</v>
      </c>
      <c r="D145" s="251">
        <v>240</v>
      </c>
      <c r="E145" s="164"/>
      <c r="F145" s="165">
        <f>D145*E145</f>
        <v>0</v>
      </c>
      <c r="G145" s="417">
        <f>+F145</f>
        <v>0</v>
      </c>
      <c r="H145" s="415"/>
    </row>
    <row r="146" spans="1:8" s="9" customFormat="1">
      <c r="A146" s="162" t="s">
        <v>292</v>
      </c>
      <c r="B146" s="240" t="s">
        <v>85</v>
      </c>
      <c r="C146" s="169" t="s">
        <v>84</v>
      </c>
      <c r="D146" s="251">
        <v>240</v>
      </c>
      <c r="E146" s="164"/>
      <c r="F146" s="165">
        <f>D146*E146</f>
        <v>0</v>
      </c>
      <c r="G146" s="417">
        <f>+F146</f>
        <v>0</v>
      </c>
      <c r="H146" s="415"/>
    </row>
    <row r="147" spans="1:8" s="9" customFormat="1" ht="13.5" thickBot="1">
      <c r="A147" s="42"/>
      <c r="B147" s="93"/>
      <c r="C147" s="43"/>
      <c r="D147" s="44"/>
      <c r="E147" s="45"/>
      <c r="F147" s="46"/>
      <c r="G147" s="414"/>
      <c r="H147" s="415"/>
    </row>
    <row r="148" spans="1:8" s="9" customFormat="1" ht="14.25" thickTop="1" thickBot="1">
      <c r="A148" s="82"/>
      <c r="B148" s="83" t="s">
        <v>9</v>
      </c>
      <c r="C148" s="84"/>
      <c r="D148" s="80"/>
      <c r="E148" s="91"/>
      <c r="F148" s="80">
        <f>SUM(F120:F146)</f>
        <v>0</v>
      </c>
      <c r="G148" s="418">
        <f>SUM(G120:G146)</f>
        <v>0</v>
      </c>
      <c r="H148" s="419">
        <f>SUM(H120:H146)</f>
        <v>0</v>
      </c>
    </row>
    <row r="149" spans="1:8" s="9" customFormat="1" ht="13.5" thickTop="1">
      <c r="A149" s="27"/>
      <c r="B149" s="28"/>
      <c r="C149" s="29"/>
      <c r="D149" s="30"/>
      <c r="E149" s="13"/>
      <c r="F149" s="13"/>
      <c r="G149" s="414"/>
      <c r="H149" s="415"/>
    </row>
    <row r="150" spans="1:8" s="9" customFormat="1">
      <c r="A150" s="31" t="str">
        <f>'A.REK GO OBJEKT'!A19</f>
        <v>A.vi</v>
      </c>
      <c r="B150" s="32" t="s">
        <v>110</v>
      </c>
      <c r="C150" s="29"/>
      <c r="D150" s="30"/>
      <c r="E150" s="13"/>
      <c r="F150" s="13"/>
      <c r="G150" s="414"/>
      <c r="H150" s="415"/>
    </row>
    <row r="151" spans="1:8" s="9" customFormat="1">
      <c r="A151" s="27"/>
      <c r="B151" s="32"/>
      <c r="C151" s="29"/>
      <c r="D151" s="30"/>
      <c r="E151" s="13"/>
      <c r="F151" s="13"/>
      <c r="G151" s="414"/>
      <c r="H151" s="415"/>
    </row>
    <row r="152" spans="1:8" ht="153">
      <c r="A152" s="170"/>
      <c r="B152" s="195" t="s">
        <v>252</v>
      </c>
      <c r="C152" s="172"/>
      <c r="D152" s="173"/>
      <c r="E152" s="174"/>
      <c r="F152" s="175"/>
    </row>
    <row r="153" spans="1:8">
      <c r="A153" s="176"/>
      <c r="B153" s="41"/>
      <c r="C153" s="38"/>
      <c r="D153" s="46"/>
      <c r="E153" s="19"/>
      <c r="F153" s="177"/>
    </row>
    <row r="154" spans="1:8">
      <c r="A154" s="178" t="s">
        <v>11</v>
      </c>
      <c r="B154" s="179" t="s">
        <v>12</v>
      </c>
      <c r="C154" s="180" t="s">
        <v>13</v>
      </c>
      <c r="D154" s="181" t="s">
        <v>14</v>
      </c>
      <c r="E154" s="182" t="s">
        <v>15</v>
      </c>
      <c r="F154" s="181" t="s">
        <v>16</v>
      </c>
    </row>
    <row r="155" spans="1:8" ht="89.25">
      <c r="A155" s="166" t="s">
        <v>34</v>
      </c>
      <c r="B155" s="237" t="s">
        <v>316</v>
      </c>
      <c r="C155" s="163" t="s">
        <v>79</v>
      </c>
      <c r="D155" s="251">
        <v>10</v>
      </c>
      <c r="E155" s="164"/>
      <c r="F155" s="165">
        <f>D155*E155</f>
        <v>0</v>
      </c>
      <c r="G155" s="417">
        <f>+F155</f>
        <v>0</v>
      </c>
    </row>
    <row r="156" spans="1:8" ht="13.5" thickBot="1">
      <c r="A156" s="59"/>
      <c r="B156" s="94"/>
      <c r="C156" s="43"/>
      <c r="D156" s="44"/>
      <c r="E156" s="45"/>
      <c r="F156" s="46"/>
    </row>
    <row r="157" spans="1:8" ht="14.25" thickTop="1" thickBot="1">
      <c r="A157" s="61"/>
      <c r="B157" s="150" t="s">
        <v>9</v>
      </c>
      <c r="C157" s="24"/>
      <c r="D157" s="25"/>
      <c r="E157" s="50"/>
      <c r="F157" s="25">
        <f>SUM(F155:F156)</f>
        <v>0</v>
      </c>
      <c r="G157" s="418">
        <f>SUM(G155:G156)</f>
        <v>0</v>
      </c>
      <c r="H157" s="419">
        <f>SUM(H155:H156)</f>
        <v>0</v>
      </c>
    </row>
    <row r="158" spans="1:8" ht="13.5" thickTop="1"/>
  </sheetData>
  <phoneticPr fontId="49" type="noConversion"/>
  <pageMargins left="0.62992125984251968" right="0.23622047244094491" top="0.62992125984251968" bottom="0.62992125984251968" header="0.31496062992125984" footer="0.31496062992125984"/>
  <pageSetup paperSize="9" scale="76" fitToHeight="0" orientation="portrait" r:id="rId1"/>
  <headerFooter>
    <oddFooter>&amp;C&amp;"Arial Narrow,Navadno"&amp;10Stran &amp;P od &amp;N</oddFooter>
  </headerFooter>
  <rowBreaks count="6" manualBreakCount="6">
    <brk id="9" max="7" man="1"/>
    <brk id="63" max="7" man="1"/>
    <brk id="73" max="7" man="1"/>
    <brk id="91" max="7" man="1"/>
    <brk id="112" max="7" man="1"/>
    <brk id="142"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pageSetUpPr fitToPage="1"/>
  </sheetPr>
  <dimension ref="A1:H249"/>
  <sheetViews>
    <sheetView view="pageBreakPreview" zoomScale="85" zoomScaleNormal="85" zoomScaleSheetLayoutView="85" workbookViewId="0">
      <selection activeCell="F33" sqref="F33"/>
    </sheetView>
  </sheetViews>
  <sheetFormatPr defaultColWidth="9.28515625" defaultRowHeight="12.75"/>
  <cols>
    <col min="1" max="1" width="6" style="27" bestFit="1" customWidth="1"/>
    <col min="2" max="2" width="58.28515625" style="28" customWidth="1"/>
    <col min="3" max="3" width="7.28515625" style="29" bestFit="1" customWidth="1"/>
    <col min="4" max="4" width="9.7109375" style="30" bestFit="1" customWidth="1"/>
    <col min="5" max="5" width="9.28515625" style="13" bestFit="1" customWidth="1"/>
    <col min="6" max="6" width="12.5703125" style="13" bestFit="1" customWidth="1"/>
    <col min="7" max="7" width="11.140625" style="414" bestFit="1" customWidth="1"/>
    <col min="8" max="8" width="13.42578125" style="415" bestFit="1" customWidth="1"/>
    <col min="9" max="16384" width="9.28515625" style="1"/>
  </cols>
  <sheetData>
    <row r="1" spans="1:8" s="9" customFormat="1" ht="17.25" thickBot="1">
      <c r="A1" s="11" t="str">
        <f>'A.REK GO OBJEKT'!A22</f>
        <v>B</v>
      </c>
      <c r="B1" s="23" t="s">
        <v>17</v>
      </c>
      <c r="C1" s="24"/>
      <c r="D1" s="25"/>
      <c r="E1" s="26"/>
      <c r="F1" s="26"/>
      <c r="G1" s="414" t="s">
        <v>686</v>
      </c>
      <c r="H1" s="415" t="s">
        <v>687</v>
      </c>
    </row>
    <row r="2" spans="1:8" ht="13.5" thickTop="1">
      <c r="H2" s="416"/>
    </row>
    <row r="3" spans="1:8" s="9" customFormat="1">
      <c r="A3" s="31" t="str">
        <f>'A.REK GO OBJEKT'!A25</f>
        <v>B.ii</v>
      </c>
      <c r="B3" s="32" t="s">
        <v>111</v>
      </c>
      <c r="C3" s="29"/>
      <c r="D3" s="30"/>
      <c r="E3" s="13"/>
      <c r="F3" s="13"/>
      <c r="G3" s="414"/>
      <c r="H3" s="415"/>
    </row>
    <row r="4" spans="1:8" s="9" customFormat="1">
      <c r="A4" s="27"/>
      <c r="B4" s="32"/>
      <c r="C4" s="29"/>
      <c r="D4" s="30"/>
      <c r="E4" s="13"/>
      <c r="F4" s="13"/>
      <c r="G4" s="414"/>
      <c r="H4" s="415"/>
    </row>
    <row r="5" spans="1:8" s="9" customFormat="1" ht="185.25" customHeight="1">
      <c r="A5" s="170"/>
      <c r="B5" s="206" t="s">
        <v>267</v>
      </c>
      <c r="C5" s="172"/>
      <c r="D5" s="173"/>
      <c r="E5" s="174"/>
      <c r="F5" s="175"/>
      <c r="G5" s="414"/>
      <c r="H5" s="415"/>
    </row>
    <row r="6" spans="1:8" s="9" customFormat="1" ht="13.5">
      <c r="A6" s="178" t="s">
        <v>11</v>
      </c>
      <c r="B6" s="179" t="s">
        <v>12</v>
      </c>
      <c r="C6" s="180" t="s">
        <v>13</v>
      </c>
      <c r="D6" s="204" t="s">
        <v>14</v>
      </c>
      <c r="E6" s="205" t="s">
        <v>15</v>
      </c>
      <c r="F6" s="204" t="s">
        <v>16</v>
      </c>
      <c r="G6" s="417"/>
      <c r="H6" s="415"/>
    </row>
    <row r="7" spans="1:8" s="236" customFormat="1" ht="137.25" customHeight="1">
      <c r="A7" s="162" t="s">
        <v>34</v>
      </c>
      <c r="B7" s="241" t="s">
        <v>353</v>
      </c>
      <c r="C7" s="169" t="s">
        <v>79</v>
      </c>
      <c r="D7" s="251">
        <v>35</v>
      </c>
      <c r="E7" s="199"/>
      <c r="F7" s="161">
        <f>+E7*D7</f>
        <v>0</v>
      </c>
      <c r="G7" s="417">
        <f>+F7</f>
        <v>0</v>
      </c>
      <c r="H7" s="415"/>
    </row>
    <row r="8" spans="1:8" s="9" customFormat="1" ht="25.5">
      <c r="A8" s="162" t="s">
        <v>80</v>
      </c>
      <c r="B8" s="269" t="s">
        <v>354</v>
      </c>
      <c r="C8" s="169" t="s">
        <v>79</v>
      </c>
      <c r="D8" s="254">
        <v>25</v>
      </c>
      <c r="E8" s="199"/>
      <c r="F8" s="161">
        <f t="shared" ref="F8:F9" si="0">+E8*D8</f>
        <v>0</v>
      </c>
      <c r="G8" s="417">
        <f>+F8</f>
        <v>0</v>
      </c>
      <c r="H8" s="415"/>
    </row>
    <row r="9" spans="1:8" s="9" customFormat="1" ht="25.5">
      <c r="A9" s="162" t="s">
        <v>97</v>
      </c>
      <c r="B9" s="270" t="s">
        <v>355</v>
      </c>
      <c r="C9" s="169" t="s">
        <v>79</v>
      </c>
      <c r="D9" s="249">
        <v>22</v>
      </c>
      <c r="E9" s="199"/>
      <c r="F9" s="161">
        <f t="shared" si="0"/>
        <v>0</v>
      </c>
      <c r="G9" s="417">
        <f>+F9</f>
        <v>0</v>
      </c>
      <c r="H9" s="415"/>
    </row>
    <row r="10" spans="1:8" s="236" customFormat="1" ht="140.25" customHeight="1">
      <c r="A10" s="162" t="s">
        <v>98</v>
      </c>
      <c r="B10" s="241" t="s">
        <v>368</v>
      </c>
      <c r="C10" s="169" t="s">
        <v>79</v>
      </c>
      <c r="D10" s="251">
        <v>20</v>
      </c>
      <c r="E10" s="199"/>
      <c r="F10" s="161">
        <f>+E10*D10</f>
        <v>0</v>
      </c>
      <c r="G10" s="414"/>
      <c r="H10" s="420">
        <f>+F10</f>
        <v>0</v>
      </c>
    </row>
    <row r="11" spans="1:8">
      <c r="A11" s="59"/>
      <c r="B11" s="60"/>
      <c r="C11" s="43"/>
      <c r="D11" s="46"/>
      <c r="E11" s="45"/>
      <c r="F11" s="46"/>
    </row>
    <row r="12" spans="1:8" ht="13.5" thickBot="1">
      <c r="A12" s="47"/>
      <c r="B12" s="48" t="s">
        <v>9</v>
      </c>
      <c r="C12" s="49"/>
      <c r="D12" s="25"/>
      <c r="E12" s="50"/>
      <c r="F12" s="25">
        <f>SUM(F7:F10)</f>
        <v>0</v>
      </c>
      <c r="G12" s="421">
        <f t="shared" ref="G12:H12" si="1">SUM(G7:G10)</f>
        <v>0</v>
      </c>
      <c r="H12" s="422">
        <f t="shared" si="1"/>
        <v>0</v>
      </c>
    </row>
    <row r="13" spans="1:8" s="9" customFormat="1" ht="13.5" thickTop="1">
      <c r="A13" s="51"/>
      <c r="B13" s="52"/>
      <c r="C13" s="53"/>
      <c r="D13" s="30"/>
      <c r="E13" s="30"/>
      <c r="F13" s="30"/>
      <c r="G13" s="414"/>
      <c r="H13" s="415"/>
    </row>
    <row r="14" spans="1:8" s="9" customFormat="1">
      <c r="A14" s="31" t="str">
        <f>'A.REK GO OBJEKT'!A26</f>
        <v>B.iii</v>
      </c>
      <c r="B14" s="32" t="s">
        <v>112</v>
      </c>
      <c r="C14" s="29"/>
      <c r="D14" s="30"/>
      <c r="E14" s="13"/>
      <c r="F14" s="13"/>
      <c r="G14" s="414"/>
      <c r="H14" s="415"/>
    </row>
    <row r="15" spans="1:8" s="9" customFormat="1">
      <c r="A15" s="27"/>
      <c r="B15" s="32"/>
      <c r="C15" s="29"/>
      <c r="D15" s="30"/>
      <c r="E15" s="13"/>
      <c r="F15" s="13"/>
      <c r="G15" s="414"/>
      <c r="H15" s="415"/>
    </row>
    <row r="16" spans="1:8" s="9" customFormat="1">
      <c r="A16" s="170"/>
      <c r="B16" s="207" t="s">
        <v>118</v>
      </c>
      <c r="C16" s="172"/>
      <c r="D16" s="173"/>
      <c r="E16" s="174"/>
      <c r="F16" s="175"/>
      <c r="G16" s="414"/>
      <c r="H16" s="415"/>
    </row>
    <row r="17" spans="1:8" s="9" customFormat="1" ht="25.5">
      <c r="A17" s="176"/>
      <c r="B17" s="55" t="s">
        <v>119</v>
      </c>
      <c r="C17" s="38"/>
      <c r="D17" s="46"/>
      <c r="E17" s="19"/>
      <c r="F17" s="177"/>
      <c r="G17" s="414"/>
      <c r="H17" s="415"/>
    </row>
    <row r="18" spans="1:8" s="9" customFormat="1" ht="25.5">
      <c r="A18" s="176"/>
      <c r="B18" s="56" t="s">
        <v>268</v>
      </c>
      <c r="C18" s="38"/>
      <c r="D18" s="46"/>
      <c r="E18" s="19"/>
      <c r="F18" s="177"/>
      <c r="G18" s="414"/>
      <c r="H18" s="415"/>
    </row>
    <row r="19" spans="1:8" s="9" customFormat="1" ht="25.5">
      <c r="A19" s="176"/>
      <c r="B19" s="56" t="s">
        <v>120</v>
      </c>
      <c r="C19" s="38"/>
      <c r="D19" s="46"/>
      <c r="E19" s="19"/>
      <c r="F19" s="177"/>
      <c r="G19" s="414"/>
      <c r="H19" s="420"/>
    </row>
    <row r="20" spans="1:8" s="9" customFormat="1" ht="38.25">
      <c r="A20" s="176"/>
      <c r="B20" s="56" t="s">
        <v>121</v>
      </c>
      <c r="C20" s="38"/>
      <c r="D20" s="46"/>
      <c r="E20" s="19"/>
      <c r="F20" s="177"/>
      <c r="G20" s="414"/>
      <c r="H20" s="415"/>
    </row>
    <row r="21" spans="1:8" s="9" customFormat="1">
      <c r="A21" s="176"/>
      <c r="B21" s="57" t="s">
        <v>122</v>
      </c>
      <c r="C21" s="38"/>
      <c r="D21" s="46"/>
      <c r="E21" s="19"/>
      <c r="F21" s="177"/>
      <c r="G21" s="414"/>
      <c r="H21" s="415"/>
    </row>
    <row r="22" spans="1:8" s="9" customFormat="1">
      <c r="A22" s="176"/>
      <c r="B22" s="56" t="s">
        <v>164</v>
      </c>
      <c r="C22" s="38"/>
      <c r="D22" s="46"/>
      <c r="E22" s="19"/>
      <c r="F22" s="177"/>
      <c r="G22" s="414"/>
      <c r="H22" s="415"/>
    </row>
    <row r="23" spans="1:8" s="9" customFormat="1">
      <c r="A23" s="176"/>
      <c r="B23" s="56" t="s">
        <v>123</v>
      </c>
      <c r="C23" s="38"/>
      <c r="D23" s="46"/>
      <c r="E23" s="19"/>
      <c r="F23" s="177"/>
      <c r="G23" s="414"/>
      <c r="H23" s="415"/>
    </row>
    <row r="24" spans="1:8" s="9" customFormat="1" ht="25.5">
      <c r="A24" s="176"/>
      <c r="B24" s="56" t="s">
        <v>124</v>
      </c>
      <c r="C24" s="38"/>
      <c r="D24" s="46"/>
      <c r="E24" s="19"/>
      <c r="F24" s="177"/>
      <c r="G24" s="414"/>
      <c r="H24" s="415"/>
    </row>
    <row r="25" spans="1:8" s="9" customFormat="1">
      <c r="A25" s="176"/>
      <c r="B25" s="56" t="s">
        <v>165</v>
      </c>
      <c r="C25" s="38"/>
      <c r="D25" s="46"/>
      <c r="E25" s="19"/>
      <c r="F25" s="177"/>
      <c r="G25" s="414"/>
      <c r="H25" s="415"/>
    </row>
    <row r="26" spans="1:8" s="9" customFormat="1">
      <c r="A26" s="176"/>
      <c r="B26" s="56" t="s">
        <v>125</v>
      </c>
      <c r="C26" s="38"/>
      <c r="D26" s="46"/>
      <c r="E26" s="19"/>
      <c r="F26" s="177"/>
      <c r="G26" s="414"/>
      <c r="H26" s="415"/>
    </row>
    <row r="27" spans="1:8" s="9" customFormat="1" ht="25.5">
      <c r="A27" s="176"/>
      <c r="B27" s="56" t="s">
        <v>126</v>
      </c>
      <c r="C27" s="38"/>
      <c r="D27" s="46"/>
      <c r="E27" s="19"/>
      <c r="F27" s="177"/>
      <c r="G27" s="414"/>
      <c r="H27" s="415"/>
    </row>
    <row r="28" spans="1:8" s="9" customFormat="1" ht="25.5">
      <c r="A28" s="176"/>
      <c r="B28" s="56" t="s">
        <v>133</v>
      </c>
      <c r="C28" s="38"/>
      <c r="D28" s="46"/>
      <c r="E28" s="19"/>
      <c r="F28" s="177"/>
      <c r="G28" s="414"/>
      <c r="H28" s="415"/>
    </row>
    <row r="29" spans="1:8" s="9" customFormat="1">
      <c r="A29" s="176"/>
      <c r="B29" s="56" t="s">
        <v>127</v>
      </c>
      <c r="C29" s="38"/>
      <c r="D29" s="46"/>
      <c r="E29" s="19"/>
      <c r="F29" s="177"/>
      <c r="G29" s="414"/>
      <c r="H29" s="415"/>
    </row>
    <row r="30" spans="1:8" s="9" customFormat="1">
      <c r="A30" s="176"/>
      <c r="B30" s="56" t="s">
        <v>128</v>
      </c>
      <c r="C30" s="38"/>
      <c r="D30" s="46"/>
      <c r="E30" s="19"/>
      <c r="F30" s="177"/>
      <c r="G30" s="414"/>
      <c r="H30" s="420"/>
    </row>
    <row r="31" spans="1:8" s="9" customFormat="1" ht="25.5">
      <c r="A31" s="176"/>
      <c r="B31" s="58" t="s">
        <v>132</v>
      </c>
      <c r="C31" s="38"/>
      <c r="D31" s="46"/>
      <c r="E31" s="19"/>
      <c r="F31" s="177"/>
      <c r="G31" s="414"/>
      <c r="H31" s="415"/>
    </row>
    <row r="32" spans="1:8" s="9" customFormat="1" ht="38.25">
      <c r="A32" s="176"/>
      <c r="B32" s="58" t="s">
        <v>264</v>
      </c>
      <c r="C32" s="38"/>
      <c r="D32" s="46"/>
      <c r="E32" s="19"/>
      <c r="F32" s="177"/>
      <c r="G32" s="414"/>
      <c r="H32" s="415"/>
    </row>
    <row r="33" spans="1:8" s="9" customFormat="1" ht="76.5">
      <c r="A33" s="183"/>
      <c r="B33" s="234" t="s">
        <v>245</v>
      </c>
      <c r="C33" s="184"/>
      <c r="D33" s="185"/>
      <c r="E33" s="188"/>
      <c r="F33" s="186"/>
      <c r="G33" s="414"/>
      <c r="H33" s="415"/>
    </row>
    <row r="34" spans="1:8" s="9" customFormat="1" ht="13.5">
      <c r="A34" s="178" t="s">
        <v>11</v>
      </c>
      <c r="B34" s="179" t="s">
        <v>12</v>
      </c>
      <c r="C34" s="180" t="s">
        <v>13</v>
      </c>
      <c r="D34" s="204" t="s">
        <v>14</v>
      </c>
      <c r="E34" s="205" t="s">
        <v>15</v>
      </c>
      <c r="F34" s="204" t="s">
        <v>16</v>
      </c>
      <c r="G34" s="414"/>
      <c r="H34" s="415"/>
    </row>
    <row r="35" spans="1:8" s="9" customFormat="1" ht="78" customHeight="1">
      <c r="A35" s="166" t="s">
        <v>34</v>
      </c>
      <c r="B35" s="280" t="s">
        <v>450</v>
      </c>
      <c r="C35" s="169" t="s">
        <v>79</v>
      </c>
      <c r="D35" s="251">
        <v>75</v>
      </c>
      <c r="E35" s="164"/>
      <c r="F35" s="165">
        <f>D35*E35</f>
        <v>0</v>
      </c>
      <c r="G35" s="414"/>
      <c r="H35" s="420">
        <f>+F35</f>
        <v>0</v>
      </c>
    </row>
    <row r="36" spans="1:8" s="9" customFormat="1" ht="63.75">
      <c r="A36" s="166" t="s">
        <v>80</v>
      </c>
      <c r="B36" s="280" t="s">
        <v>557</v>
      </c>
      <c r="C36" s="169" t="s">
        <v>79</v>
      </c>
      <c r="D36" s="249">
        <v>80</v>
      </c>
      <c r="E36" s="164"/>
      <c r="F36" s="165">
        <f>D36*E36</f>
        <v>0</v>
      </c>
      <c r="G36" s="414"/>
      <c r="H36" s="420">
        <f>+F36</f>
        <v>0</v>
      </c>
    </row>
    <row r="37" spans="1:8" s="9" customFormat="1" ht="63.75">
      <c r="A37" s="166" t="s">
        <v>97</v>
      </c>
      <c r="B37" s="280" t="s">
        <v>592</v>
      </c>
      <c r="C37" s="169" t="s">
        <v>79</v>
      </c>
      <c r="D37" s="249">
        <v>12</v>
      </c>
      <c r="E37" s="164"/>
      <c r="F37" s="165">
        <f>D37*E37</f>
        <v>0</v>
      </c>
      <c r="G37" s="414"/>
      <c r="H37" s="420">
        <f>+F37</f>
        <v>0</v>
      </c>
    </row>
    <row r="38" spans="1:8">
      <c r="A38" s="59"/>
      <c r="B38" s="60"/>
      <c r="C38" s="43"/>
      <c r="D38" s="46"/>
      <c r="E38" s="45"/>
      <c r="F38" s="46"/>
    </row>
    <row r="39" spans="1:8" ht="13.5" thickBot="1">
      <c r="A39" s="61"/>
      <c r="B39" s="62" t="s">
        <v>9</v>
      </c>
      <c r="C39" s="63"/>
      <c r="D39" s="25"/>
      <c r="E39" s="50"/>
      <c r="F39" s="25">
        <f>SUM(F35:F38)</f>
        <v>0</v>
      </c>
      <c r="G39" s="421">
        <f t="shared" ref="G39:H39" si="2">SUM(G35:G38)</f>
        <v>0</v>
      </c>
      <c r="H39" s="422">
        <f t="shared" si="2"/>
        <v>0</v>
      </c>
    </row>
    <row r="40" spans="1:8" ht="13.5" thickTop="1"/>
    <row r="41" spans="1:8" s="9" customFormat="1">
      <c r="A41" s="31" t="str">
        <f>'A.REK GO OBJEKT'!A27</f>
        <v>B.v</v>
      </c>
      <c r="B41" s="32" t="s">
        <v>2</v>
      </c>
      <c r="C41" s="29"/>
      <c r="D41" s="30"/>
      <c r="E41" s="13"/>
      <c r="F41" s="13"/>
      <c r="G41" s="414"/>
      <c r="H41" s="415"/>
    </row>
    <row r="42" spans="1:8" s="9" customFormat="1">
      <c r="A42" s="27"/>
      <c r="B42" s="32"/>
      <c r="C42" s="29"/>
      <c r="D42" s="30"/>
      <c r="E42" s="13"/>
      <c r="F42" s="13"/>
      <c r="G42" s="414"/>
      <c r="H42" s="415"/>
    </row>
    <row r="43" spans="1:8" s="9" customFormat="1" ht="63.75">
      <c r="A43" s="170"/>
      <c r="B43" s="171" t="s">
        <v>103</v>
      </c>
      <c r="C43" s="172"/>
      <c r="D43" s="173"/>
      <c r="E43" s="174"/>
      <c r="F43" s="175"/>
      <c r="G43" s="414"/>
      <c r="H43" s="415"/>
    </row>
    <row r="44" spans="1:8" s="9" customFormat="1" ht="51">
      <c r="A44" s="176"/>
      <c r="B44" s="126" t="s">
        <v>161</v>
      </c>
      <c r="C44" s="442"/>
      <c r="D44" s="46"/>
      <c r="E44" s="19"/>
      <c r="F44" s="177"/>
      <c r="G44" s="414"/>
      <c r="H44" s="415"/>
    </row>
    <row r="45" spans="1:8" s="9" customFormat="1">
      <c r="A45" s="176"/>
      <c r="B45" s="157" t="s">
        <v>104</v>
      </c>
      <c r="C45" s="38"/>
      <c r="D45" s="46"/>
      <c r="E45" s="19"/>
      <c r="F45" s="177"/>
      <c r="G45" s="414"/>
      <c r="H45" s="415"/>
    </row>
    <row r="46" spans="1:8" s="9" customFormat="1" ht="25.5">
      <c r="A46" s="176"/>
      <c r="B46" s="40" t="s">
        <v>105</v>
      </c>
      <c r="C46" s="38"/>
      <c r="D46" s="46"/>
      <c r="E46" s="19"/>
      <c r="F46" s="177"/>
      <c r="G46" s="414"/>
      <c r="H46" s="415"/>
    </row>
    <row r="47" spans="1:8" s="9" customFormat="1">
      <c r="A47" s="176"/>
      <c r="B47" s="40" t="s">
        <v>106</v>
      </c>
      <c r="C47" s="38"/>
      <c r="D47" s="46"/>
      <c r="E47" s="19"/>
      <c r="F47" s="177"/>
      <c r="G47" s="414"/>
      <c r="H47" s="415"/>
    </row>
    <row r="48" spans="1:8" s="9" customFormat="1">
      <c r="A48" s="176"/>
      <c r="B48" s="56" t="s">
        <v>269</v>
      </c>
      <c r="C48" s="38"/>
      <c r="D48" s="46"/>
      <c r="E48" s="19"/>
      <c r="F48" s="177"/>
      <c r="G48" s="414"/>
      <c r="H48" s="415"/>
    </row>
    <row r="49" spans="1:8" s="9" customFormat="1" ht="25.5">
      <c r="A49" s="176"/>
      <c r="B49" s="56" t="s">
        <v>134</v>
      </c>
      <c r="C49" s="38"/>
      <c r="D49" s="46"/>
      <c r="E49" s="19"/>
      <c r="F49" s="177"/>
      <c r="G49" s="414"/>
      <c r="H49" s="415"/>
    </row>
    <row r="50" spans="1:8" s="9" customFormat="1">
      <c r="A50" s="176"/>
      <c r="B50" s="56" t="s">
        <v>158</v>
      </c>
      <c r="C50" s="38"/>
      <c r="D50" s="46"/>
      <c r="E50" s="19"/>
      <c r="F50" s="177"/>
      <c r="G50" s="414"/>
      <c r="H50" s="415"/>
    </row>
    <row r="51" spans="1:8" s="9" customFormat="1">
      <c r="A51" s="176"/>
      <c r="B51" s="40" t="s">
        <v>246</v>
      </c>
      <c r="C51" s="38"/>
      <c r="D51" s="46"/>
      <c r="E51" s="19"/>
      <c r="F51" s="177"/>
      <c r="G51" s="414"/>
      <c r="H51" s="415"/>
    </row>
    <row r="52" spans="1:8" s="9" customFormat="1" ht="38.25">
      <c r="A52" s="176"/>
      <c r="B52" s="40" t="s">
        <v>247</v>
      </c>
      <c r="C52" s="38"/>
      <c r="D52" s="46"/>
      <c r="E52" s="19"/>
      <c r="F52" s="177"/>
      <c r="G52" s="414"/>
      <c r="H52" s="415"/>
    </row>
    <row r="53" spans="1:8" s="9" customFormat="1" ht="89.25">
      <c r="A53" s="176"/>
      <c r="B53" s="40" t="s">
        <v>248</v>
      </c>
      <c r="C53" s="38"/>
      <c r="D53" s="46"/>
      <c r="E53" s="19"/>
      <c r="F53" s="177"/>
      <c r="G53" s="414"/>
      <c r="H53" s="415"/>
    </row>
    <row r="54" spans="1:8" s="9" customFormat="1" ht="216.75">
      <c r="A54" s="183"/>
      <c r="B54" s="208" t="s">
        <v>270</v>
      </c>
      <c r="C54" s="184"/>
      <c r="D54" s="185"/>
      <c r="E54" s="188"/>
      <c r="F54" s="186"/>
      <c r="G54" s="414"/>
      <c r="H54" s="415"/>
    </row>
    <row r="55" spans="1:8" s="9" customFormat="1" ht="13.5">
      <c r="A55" s="178" t="s">
        <v>11</v>
      </c>
      <c r="B55" s="179" t="s">
        <v>12</v>
      </c>
      <c r="C55" s="180" t="s">
        <v>13</v>
      </c>
      <c r="D55" s="204" t="s">
        <v>14</v>
      </c>
      <c r="E55" s="205" t="s">
        <v>15</v>
      </c>
      <c r="F55" s="204" t="s">
        <v>16</v>
      </c>
      <c r="G55" s="414"/>
      <c r="H55" s="415"/>
    </row>
    <row r="56" spans="1:8" s="9" customFormat="1" ht="25.5">
      <c r="A56" s="166" t="s">
        <v>34</v>
      </c>
      <c r="B56" s="243" t="s">
        <v>406</v>
      </c>
      <c r="C56" s="243"/>
      <c r="D56" s="243"/>
      <c r="E56" s="164"/>
      <c r="F56" s="165"/>
      <c r="G56" s="414"/>
      <c r="H56" s="415"/>
    </row>
    <row r="57" spans="1:8" s="9" customFormat="1">
      <c r="A57" s="248" t="s">
        <v>593</v>
      </c>
      <c r="B57" s="243" t="s">
        <v>404</v>
      </c>
      <c r="C57" s="243" t="s">
        <v>84</v>
      </c>
      <c r="D57" s="330">
        <v>60</v>
      </c>
      <c r="E57" s="164"/>
      <c r="F57" s="165">
        <f>D57*E57</f>
        <v>0</v>
      </c>
      <c r="G57" s="417"/>
      <c r="H57" s="420">
        <f>+F57</f>
        <v>0</v>
      </c>
    </row>
    <row r="58" spans="1:8" s="9" customFormat="1">
      <c r="A58" s="248" t="s">
        <v>594</v>
      </c>
      <c r="B58" s="243" t="s">
        <v>405</v>
      </c>
      <c r="C58" s="243"/>
      <c r="D58" s="331">
        <v>0.3</v>
      </c>
      <c r="E58" s="167"/>
      <c r="F58" s="165">
        <f>D58*F57</f>
        <v>0</v>
      </c>
      <c r="G58" s="417"/>
      <c r="H58" s="420">
        <f>+F58</f>
        <v>0</v>
      </c>
    </row>
    <row r="59" spans="1:8" s="9" customFormat="1" ht="25.5">
      <c r="A59" s="166" t="s">
        <v>80</v>
      </c>
      <c r="B59" s="243" t="s">
        <v>691</v>
      </c>
      <c r="C59" s="169" t="s">
        <v>116</v>
      </c>
      <c r="D59" s="249">
        <v>720</v>
      </c>
      <c r="E59" s="164"/>
      <c r="F59" s="165">
        <f>D59*E59</f>
        <v>0</v>
      </c>
      <c r="G59" s="417"/>
      <c r="H59" s="420">
        <f>+F59</f>
        <v>0</v>
      </c>
    </row>
    <row r="61" spans="1:8" s="9" customFormat="1" ht="13.5" thickBot="1">
      <c r="A61" s="61"/>
      <c r="B61" s="66" t="s">
        <v>9</v>
      </c>
      <c r="C61" s="24"/>
      <c r="D61" s="25"/>
      <c r="E61" s="26"/>
      <c r="F61" s="25">
        <f>SUM(F56:F60)</f>
        <v>0</v>
      </c>
      <c r="G61" s="421">
        <f t="shared" ref="G61:H61" si="3">SUM(G56:G60)</f>
        <v>0</v>
      </c>
      <c r="H61" s="422">
        <f t="shared" si="3"/>
        <v>0</v>
      </c>
    </row>
    <row r="62" spans="1:8" ht="13.5" thickTop="1"/>
    <row r="63" spans="1:8" s="9" customFormat="1">
      <c r="A63" s="31" t="str">
        <f>'A.REK GO OBJEKT'!A28</f>
        <v>B.vi</v>
      </c>
      <c r="B63" s="32" t="s">
        <v>89</v>
      </c>
      <c r="C63" s="29"/>
      <c r="D63" s="30"/>
      <c r="E63" s="13"/>
      <c r="F63" s="13"/>
      <c r="G63" s="414"/>
      <c r="H63" s="415"/>
    </row>
    <row r="64" spans="1:8" s="9" customFormat="1">
      <c r="A64" s="27"/>
      <c r="B64" s="32"/>
      <c r="C64" s="29"/>
      <c r="D64" s="30"/>
      <c r="E64" s="13"/>
      <c r="F64" s="13"/>
      <c r="G64" s="414"/>
      <c r="H64" s="415"/>
    </row>
    <row r="65" spans="1:8" s="9" customFormat="1" ht="25.5">
      <c r="A65" s="170"/>
      <c r="B65" s="209" t="s">
        <v>90</v>
      </c>
      <c r="C65" s="172"/>
      <c r="D65" s="173"/>
      <c r="E65" s="174"/>
      <c r="F65" s="175"/>
      <c r="G65" s="414"/>
      <c r="H65" s="415"/>
    </row>
    <row r="66" spans="1:8" s="9" customFormat="1" ht="38.25">
      <c r="A66" s="176"/>
      <c r="B66" s="67" t="s">
        <v>143</v>
      </c>
      <c r="C66" s="38"/>
      <c r="D66" s="46"/>
      <c r="E66" s="19"/>
      <c r="F66" s="177"/>
      <c r="G66" s="414"/>
      <c r="H66" s="415"/>
    </row>
    <row r="67" spans="1:8" s="9" customFormat="1" ht="63.75">
      <c r="A67" s="176"/>
      <c r="B67" s="126" t="s">
        <v>130</v>
      </c>
      <c r="C67" s="38"/>
      <c r="D67" s="46"/>
      <c r="E67" s="19"/>
      <c r="F67" s="177"/>
      <c r="G67" s="414"/>
      <c r="H67" s="415"/>
    </row>
    <row r="68" spans="1:8" s="9" customFormat="1" ht="127.5">
      <c r="A68" s="183"/>
      <c r="B68" s="210" t="s">
        <v>258</v>
      </c>
      <c r="C68" s="184"/>
      <c r="D68" s="185"/>
      <c r="E68" s="188"/>
      <c r="F68" s="186"/>
      <c r="G68" s="414"/>
      <c r="H68" s="415"/>
    </row>
    <row r="69" spans="1:8" s="9" customFormat="1" ht="13.5">
      <c r="A69" s="178" t="s">
        <v>11</v>
      </c>
      <c r="B69" s="179" t="s">
        <v>12</v>
      </c>
      <c r="C69" s="180" t="s">
        <v>13</v>
      </c>
      <c r="D69" s="204" t="s">
        <v>14</v>
      </c>
      <c r="E69" s="205" t="s">
        <v>15</v>
      </c>
      <c r="F69" s="204" t="s">
        <v>16</v>
      </c>
      <c r="G69" s="414"/>
      <c r="H69" s="415"/>
    </row>
    <row r="70" spans="1:8" s="9" customFormat="1">
      <c r="A70" s="191"/>
      <c r="B70" s="191" t="s">
        <v>220</v>
      </c>
      <c r="C70" s="191"/>
      <c r="D70" s="191"/>
      <c r="E70" s="191"/>
      <c r="F70" s="191"/>
      <c r="G70" s="414"/>
      <c r="H70" s="415"/>
    </row>
    <row r="71" spans="1:8" s="9" customFormat="1" ht="89.25">
      <c r="A71" s="166" t="s">
        <v>34</v>
      </c>
      <c r="B71" s="243" t="s">
        <v>393</v>
      </c>
      <c r="C71" s="169" t="s">
        <v>115</v>
      </c>
      <c r="D71" s="251">
        <v>1.5</v>
      </c>
      <c r="E71" s="164"/>
      <c r="F71" s="165">
        <f t="shared" ref="F71:F72" si="4">D71*E71</f>
        <v>0</v>
      </c>
      <c r="G71" s="414"/>
      <c r="H71" s="420">
        <f>+F71</f>
        <v>0</v>
      </c>
    </row>
    <row r="72" spans="1:8" s="9" customFormat="1" ht="38.25">
      <c r="A72" s="166" t="s">
        <v>80</v>
      </c>
      <c r="B72" s="243" t="s">
        <v>369</v>
      </c>
      <c r="C72" s="169" t="s">
        <v>115</v>
      </c>
      <c r="D72" s="251">
        <v>3.5</v>
      </c>
      <c r="E72" s="164"/>
      <c r="F72" s="165">
        <f t="shared" si="4"/>
        <v>0</v>
      </c>
      <c r="G72" s="414"/>
      <c r="H72" s="420">
        <f>+F72</f>
        <v>0</v>
      </c>
    </row>
    <row r="73" spans="1:8" s="9" customFormat="1">
      <c r="A73" s="191"/>
      <c r="B73" s="191" t="s">
        <v>260</v>
      </c>
      <c r="C73" s="191"/>
      <c r="D73" s="191"/>
      <c r="E73" s="191"/>
      <c r="F73" s="191"/>
      <c r="G73" s="414"/>
      <c r="H73" s="415"/>
    </row>
    <row r="74" spans="1:8" s="9" customFormat="1" ht="25.5">
      <c r="A74" s="166" t="s">
        <v>97</v>
      </c>
      <c r="B74" s="242" t="s">
        <v>558</v>
      </c>
      <c r="C74" s="163"/>
      <c r="D74" s="161"/>
      <c r="E74" s="164"/>
      <c r="F74" s="165"/>
      <c r="G74" s="414"/>
      <c r="H74" s="415"/>
    </row>
    <row r="75" spans="1:8" s="9" customFormat="1">
      <c r="A75" s="248" t="s">
        <v>595</v>
      </c>
      <c r="B75" s="242" t="s">
        <v>360</v>
      </c>
      <c r="C75" s="163" t="s">
        <v>79</v>
      </c>
      <c r="D75" s="249">
        <v>74</v>
      </c>
      <c r="E75" s="164"/>
      <c r="F75" s="165">
        <f t="shared" ref="F75" si="5">D75*E75</f>
        <v>0</v>
      </c>
      <c r="G75" s="417">
        <f t="shared" ref="G75:G81" si="6">+F75</f>
        <v>0</v>
      </c>
      <c r="H75" s="415"/>
    </row>
    <row r="76" spans="1:8" s="9" customFormat="1">
      <c r="A76" s="248" t="s">
        <v>596</v>
      </c>
      <c r="B76" s="242" t="s">
        <v>362</v>
      </c>
      <c r="C76" s="163" t="s">
        <v>79</v>
      </c>
      <c r="D76" s="249">
        <v>48</v>
      </c>
      <c r="E76" s="164"/>
      <c r="F76" s="165">
        <f t="shared" ref="F76:F79" si="7">D76*E76</f>
        <v>0</v>
      </c>
      <c r="G76" s="417">
        <f t="shared" si="6"/>
        <v>0</v>
      </c>
      <c r="H76" s="415"/>
    </row>
    <row r="77" spans="1:8" s="9" customFormat="1">
      <c r="A77" s="248" t="s">
        <v>597</v>
      </c>
      <c r="B77" s="242" t="s">
        <v>392</v>
      </c>
      <c r="C77" s="163" t="s">
        <v>79</v>
      </c>
      <c r="D77" s="249">
        <v>75</v>
      </c>
      <c r="E77" s="164"/>
      <c r="F77" s="165">
        <f t="shared" si="7"/>
        <v>0</v>
      </c>
      <c r="G77" s="417">
        <f t="shared" si="6"/>
        <v>0</v>
      </c>
      <c r="H77" s="415"/>
    </row>
    <row r="78" spans="1:8" s="9" customFormat="1" ht="38.25">
      <c r="A78" s="166" t="s">
        <v>98</v>
      </c>
      <c r="B78" s="238" t="s">
        <v>364</v>
      </c>
      <c r="C78" s="163" t="s">
        <v>79</v>
      </c>
      <c r="D78" s="249">
        <v>74</v>
      </c>
      <c r="E78" s="164"/>
      <c r="F78" s="165">
        <f t="shared" si="7"/>
        <v>0</v>
      </c>
      <c r="G78" s="417">
        <f t="shared" si="6"/>
        <v>0</v>
      </c>
      <c r="H78" s="415"/>
    </row>
    <row r="79" spans="1:8" s="9" customFormat="1" ht="153">
      <c r="A79" s="166" t="s">
        <v>99</v>
      </c>
      <c r="B79" s="243" t="s">
        <v>411</v>
      </c>
      <c r="C79" s="169" t="s">
        <v>129</v>
      </c>
      <c r="D79" s="251">
        <v>10</v>
      </c>
      <c r="E79" s="164"/>
      <c r="F79" s="165">
        <f t="shared" si="7"/>
        <v>0</v>
      </c>
      <c r="G79" s="417">
        <f t="shared" si="6"/>
        <v>0</v>
      </c>
      <c r="H79" s="415"/>
    </row>
    <row r="80" spans="1:8" s="9" customFormat="1" ht="38.25">
      <c r="A80" s="166" t="s">
        <v>100</v>
      </c>
      <c r="B80" s="242" t="s">
        <v>321</v>
      </c>
      <c r="C80" s="163" t="s">
        <v>82</v>
      </c>
      <c r="D80" s="251">
        <v>190</v>
      </c>
      <c r="E80" s="164"/>
      <c r="F80" s="165">
        <f>D80*E80</f>
        <v>0</v>
      </c>
      <c r="G80" s="417">
        <f t="shared" si="6"/>
        <v>0</v>
      </c>
      <c r="H80" s="415"/>
    </row>
    <row r="81" spans="1:8" s="9" customFormat="1" ht="38.25">
      <c r="A81" s="166" t="s">
        <v>101</v>
      </c>
      <c r="B81" s="242" t="s">
        <v>394</v>
      </c>
      <c r="C81" s="163" t="s">
        <v>82</v>
      </c>
      <c r="D81" s="251">
        <v>210</v>
      </c>
      <c r="E81" s="164"/>
      <c r="F81" s="165">
        <f>D81*E81</f>
        <v>0</v>
      </c>
      <c r="G81" s="417">
        <f t="shared" si="6"/>
        <v>0</v>
      </c>
      <c r="H81" s="415"/>
    </row>
    <row r="82" spans="1:8" s="9" customFormat="1">
      <c r="A82" s="191"/>
      <c r="B82" s="191" t="s">
        <v>319</v>
      </c>
      <c r="C82" s="191"/>
      <c r="D82" s="191"/>
      <c r="E82" s="191"/>
      <c r="F82" s="191"/>
      <c r="G82" s="414"/>
      <c r="H82" s="415"/>
    </row>
    <row r="83" spans="1:8" s="9" customFormat="1" ht="25.5">
      <c r="A83" s="166" t="s">
        <v>102</v>
      </c>
      <c r="B83" s="243" t="s">
        <v>407</v>
      </c>
      <c r="C83" s="163" t="s">
        <v>79</v>
      </c>
      <c r="D83" s="251">
        <v>579</v>
      </c>
      <c r="E83" s="164"/>
      <c r="F83" s="165">
        <f>D83*E83</f>
        <v>0</v>
      </c>
      <c r="G83" s="417">
        <f>+F83</f>
        <v>0</v>
      </c>
      <c r="H83" s="415"/>
    </row>
    <row r="84" spans="1:8" s="9" customFormat="1" ht="51">
      <c r="A84" s="166" t="s">
        <v>223</v>
      </c>
      <c r="B84" s="242" t="s">
        <v>533</v>
      </c>
      <c r="C84" s="163" t="s">
        <v>79</v>
      </c>
      <c r="D84" s="251">
        <v>579</v>
      </c>
      <c r="E84" s="164"/>
      <c r="F84" s="165">
        <f>D84*E84</f>
        <v>0</v>
      </c>
      <c r="G84" s="417">
        <f>+F84</f>
        <v>0</v>
      </c>
      <c r="H84" s="415"/>
    </row>
    <row r="85" spans="1:8" s="9" customFormat="1" ht="102">
      <c r="A85" s="166" t="s">
        <v>224</v>
      </c>
      <c r="B85" s="242" t="s">
        <v>415</v>
      </c>
      <c r="C85" s="163" t="s">
        <v>79</v>
      </c>
      <c r="D85" s="251">
        <v>45</v>
      </c>
      <c r="E85" s="164"/>
      <c r="F85" s="165">
        <f>D85*E85</f>
        <v>0</v>
      </c>
      <c r="G85" s="417">
        <f>+F85</f>
        <v>0</v>
      </c>
      <c r="H85" s="415"/>
    </row>
    <row r="86" spans="1:8" s="9" customFormat="1" ht="25.5">
      <c r="A86" s="166" t="s">
        <v>225</v>
      </c>
      <c r="B86" s="242" t="s">
        <v>414</v>
      </c>
      <c r="C86" s="163" t="s">
        <v>79</v>
      </c>
      <c r="D86" s="251">
        <v>579</v>
      </c>
      <c r="E86" s="164"/>
      <c r="F86" s="165">
        <f t="shared" ref="F86" si="8">D86*E86</f>
        <v>0</v>
      </c>
      <c r="G86" s="417">
        <f>+F86</f>
        <v>0</v>
      </c>
      <c r="H86" s="415"/>
    </row>
    <row r="87" spans="1:8" s="9" customFormat="1">
      <c r="A87" s="191"/>
      <c r="B87" s="191" t="s">
        <v>320</v>
      </c>
      <c r="C87" s="191"/>
      <c r="D87" s="191"/>
      <c r="E87" s="191"/>
      <c r="F87" s="191"/>
      <c r="G87" s="414"/>
      <c r="H87" s="415"/>
    </row>
    <row r="88" spans="1:8" s="9" customFormat="1" ht="165.75">
      <c r="A88" s="166" t="s">
        <v>253</v>
      </c>
      <c r="B88" s="242" t="s">
        <v>416</v>
      </c>
      <c r="C88" s="163"/>
      <c r="D88" s="161"/>
      <c r="E88" s="164"/>
      <c r="F88" s="165"/>
      <c r="G88" s="414"/>
      <c r="H88" s="415"/>
    </row>
    <row r="89" spans="1:8" s="9" customFormat="1">
      <c r="A89" s="166" t="s">
        <v>285</v>
      </c>
      <c r="B89" s="242" t="s">
        <v>317</v>
      </c>
      <c r="C89" s="163" t="s">
        <v>79</v>
      </c>
      <c r="D89" s="251">
        <v>880</v>
      </c>
      <c r="E89" s="255"/>
      <c r="F89" s="165">
        <f t="shared" ref="F89:F94" si="9">D89*E89</f>
        <v>0</v>
      </c>
      <c r="G89" s="417">
        <f t="shared" ref="G89:G96" si="10">+F89</f>
        <v>0</v>
      </c>
      <c r="H89" s="415"/>
    </row>
    <row r="90" spans="1:8" s="9" customFormat="1">
      <c r="A90" s="166" t="s">
        <v>286</v>
      </c>
      <c r="B90" s="242" t="s">
        <v>318</v>
      </c>
      <c r="C90" s="163" t="s">
        <v>79</v>
      </c>
      <c r="D90" s="251">
        <v>401</v>
      </c>
      <c r="E90" s="255"/>
      <c r="F90" s="165">
        <f t="shared" si="9"/>
        <v>0</v>
      </c>
      <c r="G90" s="417">
        <f t="shared" si="10"/>
        <v>0</v>
      </c>
      <c r="H90" s="415"/>
    </row>
    <row r="91" spans="1:8" s="9" customFormat="1">
      <c r="A91" s="166" t="s">
        <v>287</v>
      </c>
      <c r="B91" s="242" t="s">
        <v>417</v>
      </c>
      <c r="C91" s="163" t="s">
        <v>79</v>
      </c>
      <c r="D91" s="251">
        <v>40</v>
      </c>
      <c r="E91" s="255"/>
      <c r="F91" s="165">
        <f t="shared" si="9"/>
        <v>0</v>
      </c>
      <c r="G91" s="417">
        <f t="shared" si="10"/>
        <v>0</v>
      </c>
      <c r="H91" s="415"/>
    </row>
    <row r="92" spans="1:8" s="9" customFormat="1" ht="27" customHeight="1">
      <c r="A92" s="166" t="s">
        <v>254</v>
      </c>
      <c r="B92" s="437" t="s">
        <v>699</v>
      </c>
      <c r="C92" s="163" t="s">
        <v>79</v>
      </c>
      <c r="D92" s="251">
        <v>1010</v>
      </c>
      <c r="E92" s="164"/>
      <c r="F92" s="165">
        <f t="shared" si="9"/>
        <v>0</v>
      </c>
      <c r="G92" s="417">
        <f t="shared" si="10"/>
        <v>0</v>
      </c>
      <c r="H92" s="415"/>
    </row>
    <row r="93" spans="1:8" s="9" customFormat="1" ht="76.5">
      <c r="A93" s="166" t="s">
        <v>226</v>
      </c>
      <c r="B93" s="250" t="s">
        <v>419</v>
      </c>
      <c r="C93" s="163" t="s">
        <v>79</v>
      </c>
      <c r="D93" s="251">
        <v>69</v>
      </c>
      <c r="E93" s="164"/>
      <c r="F93" s="165">
        <f t="shared" si="9"/>
        <v>0</v>
      </c>
      <c r="G93" s="417">
        <f t="shared" si="10"/>
        <v>0</v>
      </c>
      <c r="H93" s="415"/>
    </row>
    <row r="94" spans="1:8" s="9" customFormat="1" ht="63.75" customHeight="1">
      <c r="A94" s="166" t="s">
        <v>567</v>
      </c>
      <c r="B94" s="242" t="s">
        <v>363</v>
      </c>
      <c r="C94" s="163" t="s">
        <v>79</v>
      </c>
      <c r="D94" s="251">
        <v>115</v>
      </c>
      <c r="E94" s="164"/>
      <c r="F94" s="165">
        <f t="shared" si="9"/>
        <v>0</v>
      </c>
      <c r="G94" s="417">
        <f t="shared" si="10"/>
        <v>0</v>
      </c>
      <c r="H94" s="415"/>
    </row>
    <row r="95" spans="1:8" s="9" customFormat="1" ht="25.5">
      <c r="A95" s="166" t="s">
        <v>568</v>
      </c>
      <c r="B95" s="242" t="s">
        <v>337</v>
      </c>
      <c r="C95" s="163" t="s">
        <v>79</v>
      </c>
      <c r="D95" s="251">
        <v>162</v>
      </c>
      <c r="E95" s="164"/>
      <c r="F95" s="165">
        <f t="shared" ref="F95:F96" si="11">D95*E95</f>
        <v>0</v>
      </c>
      <c r="G95" s="417">
        <f t="shared" si="10"/>
        <v>0</v>
      </c>
      <c r="H95" s="415"/>
    </row>
    <row r="96" spans="1:8" s="9" customFormat="1" ht="38.25">
      <c r="A96" s="166" t="s">
        <v>569</v>
      </c>
      <c r="B96" s="242" t="s">
        <v>361</v>
      </c>
      <c r="C96" s="163" t="s">
        <v>79</v>
      </c>
      <c r="D96" s="251">
        <v>34</v>
      </c>
      <c r="E96" s="164"/>
      <c r="F96" s="165">
        <f t="shared" si="11"/>
        <v>0</v>
      </c>
      <c r="G96" s="417">
        <f t="shared" si="10"/>
        <v>0</v>
      </c>
      <c r="H96" s="415"/>
    </row>
    <row r="97" spans="1:8" s="9" customFormat="1">
      <c r="A97" s="166" t="s">
        <v>570</v>
      </c>
      <c r="B97" s="242" t="s">
        <v>370</v>
      </c>
      <c r="C97" s="163"/>
      <c r="D97" s="251"/>
      <c r="E97" s="164"/>
      <c r="F97" s="165"/>
      <c r="G97" s="414"/>
      <c r="H97" s="415"/>
    </row>
    <row r="98" spans="1:8" s="9" customFormat="1">
      <c r="A98" s="166" t="s">
        <v>598</v>
      </c>
      <c r="B98" s="266" t="s">
        <v>390</v>
      </c>
      <c r="C98" s="169" t="s">
        <v>84</v>
      </c>
      <c r="D98" s="251">
        <v>80</v>
      </c>
      <c r="E98" s="164"/>
      <c r="F98" s="165">
        <f>D98*E98</f>
        <v>0</v>
      </c>
      <c r="G98" s="417">
        <f>+F98</f>
        <v>0</v>
      </c>
      <c r="H98" s="415"/>
    </row>
    <row r="99" spans="1:8" s="9" customFormat="1">
      <c r="A99" s="162" t="s">
        <v>599</v>
      </c>
      <c r="B99" s="240" t="s">
        <v>391</v>
      </c>
      <c r="C99" s="169"/>
      <c r="D99" s="257">
        <v>0.4</v>
      </c>
      <c r="E99" s="167"/>
      <c r="F99" s="165">
        <f>D99*F98</f>
        <v>0</v>
      </c>
      <c r="G99" s="417">
        <f>+F99</f>
        <v>0</v>
      </c>
      <c r="H99" s="415"/>
    </row>
    <row r="100" spans="1:8" s="9" customFormat="1">
      <c r="A100" s="191"/>
      <c r="B100" s="191" t="s">
        <v>219</v>
      </c>
      <c r="C100" s="191"/>
      <c r="D100" s="191"/>
      <c r="E100" s="191"/>
      <c r="F100" s="191"/>
      <c r="G100" s="414"/>
      <c r="H100" s="415"/>
    </row>
    <row r="101" spans="1:8" s="9" customFormat="1" ht="63.75">
      <c r="A101" s="166" t="s">
        <v>571</v>
      </c>
      <c r="B101" s="242" t="s">
        <v>387</v>
      </c>
      <c r="C101" s="163"/>
      <c r="D101" s="251"/>
      <c r="E101" s="164"/>
      <c r="F101" s="165"/>
      <c r="G101" s="414"/>
      <c r="H101" s="415"/>
    </row>
    <row r="102" spans="1:8" s="9" customFormat="1">
      <c r="A102" s="166" t="s">
        <v>600</v>
      </c>
      <c r="B102" s="242" t="s">
        <v>388</v>
      </c>
      <c r="C102" s="163" t="s">
        <v>129</v>
      </c>
      <c r="D102" s="251">
        <v>91</v>
      </c>
      <c r="E102" s="164"/>
      <c r="F102" s="165">
        <f t="shared" ref="F102" si="12">D102*E102</f>
        <v>0</v>
      </c>
      <c r="G102" s="414"/>
      <c r="H102" s="420">
        <f>+F102</f>
        <v>0</v>
      </c>
    </row>
    <row r="103" spans="1:8" s="9" customFormat="1">
      <c r="A103" s="166" t="s">
        <v>601</v>
      </c>
      <c r="B103" s="242" t="s">
        <v>418</v>
      </c>
      <c r="C103" s="163" t="s">
        <v>129</v>
      </c>
      <c r="D103" s="251">
        <v>13</v>
      </c>
      <c r="E103" s="164"/>
      <c r="F103" s="165">
        <f t="shared" ref="F103" si="13">D103*E103</f>
        <v>0</v>
      </c>
      <c r="G103" s="414"/>
      <c r="H103" s="420">
        <f>+F103</f>
        <v>0</v>
      </c>
    </row>
    <row r="104" spans="1:8" s="9" customFormat="1" ht="76.5">
      <c r="A104" s="166" t="s">
        <v>572</v>
      </c>
      <c r="B104" s="242" t="s">
        <v>372</v>
      </c>
      <c r="C104" s="163"/>
      <c r="D104" s="251"/>
      <c r="E104" s="164"/>
      <c r="F104" s="165"/>
      <c r="G104" s="414"/>
      <c r="H104" s="415"/>
    </row>
    <row r="105" spans="1:8" s="9" customFormat="1">
      <c r="A105" s="166" t="s">
        <v>602</v>
      </c>
      <c r="B105" s="242" t="s">
        <v>373</v>
      </c>
      <c r="C105" s="163" t="s">
        <v>129</v>
      </c>
      <c r="D105" s="251">
        <v>126</v>
      </c>
      <c r="E105" s="164"/>
      <c r="F105" s="165">
        <f t="shared" ref="F105:F106" si="14">D105*E105</f>
        <v>0</v>
      </c>
      <c r="G105" s="414"/>
      <c r="H105" s="420">
        <f>+F105</f>
        <v>0</v>
      </c>
    </row>
    <row r="106" spans="1:8" s="9" customFormat="1">
      <c r="A106" s="166" t="s">
        <v>603</v>
      </c>
      <c r="B106" s="242" t="s">
        <v>374</v>
      </c>
      <c r="C106" s="163" t="s">
        <v>129</v>
      </c>
      <c r="D106" s="251">
        <v>38</v>
      </c>
      <c r="E106" s="164"/>
      <c r="F106" s="165">
        <f t="shared" si="14"/>
        <v>0</v>
      </c>
      <c r="G106" s="414"/>
      <c r="H106" s="420">
        <f>+F106</f>
        <v>0</v>
      </c>
    </row>
    <row r="107" spans="1:8" s="9" customFormat="1" ht="89.25">
      <c r="A107" s="166" t="s">
        <v>573</v>
      </c>
      <c r="B107" s="243" t="s">
        <v>700</v>
      </c>
      <c r="C107" s="163" t="s">
        <v>129</v>
      </c>
      <c r="D107" s="251">
        <v>133</v>
      </c>
      <c r="E107" s="164"/>
      <c r="F107" s="165">
        <f>D107*E107</f>
        <v>0</v>
      </c>
      <c r="G107" s="417">
        <f>+F107</f>
        <v>0</v>
      </c>
      <c r="H107" s="415"/>
    </row>
    <row r="108" spans="1:8" s="9" customFormat="1" ht="38.25">
      <c r="A108" s="166" t="s">
        <v>574</v>
      </c>
      <c r="B108" s="242" t="s">
        <v>322</v>
      </c>
      <c r="C108" s="163"/>
      <c r="D108" s="251"/>
      <c r="E108" s="167"/>
      <c r="F108" s="165"/>
      <c r="G108" s="414"/>
      <c r="H108" s="415"/>
    </row>
    <row r="109" spans="1:8" s="9" customFormat="1">
      <c r="A109" s="166" t="s">
        <v>604</v>
      </c>
      <c r="B109" s="243" t="s">
        <v>538</v>
      </c>
      <c r="C109" s="163" t="s">
        <v>129</v>
      </c>
      <c r="D109" s="251">
        <v>166</v>
      </c>
      <c r="E109" s="255"/>
      <c r="F109" s="165">
        <f t="shared" ref="F109:F124" si="15">D109*E109</f>
        <v>0</v>
      </c>
      <c r="G109" s="417">
        <f>+F109</f>
        <v>0</v>
      </c>
      <c r="H109" s="415"/>
    </row>
    <row r="110" spans="1:8" s="9" customFormat="1">
      <c r="A110" s="166" t="s">
        <v>605</v>
      </c>
      <c r="B110" s="243" t="s">
        <v>539</v>
      </c>
      <c r="C110" s="163" t="s">
        <v>129</v>
      </c>
      <c r="D110" s="251">
        <v>166</v>
      </c>
      <c r="E110" s="255"/>
      <c r="F110" s="165">
        <f t="shared" ref="F110" si="16">D110*E110</f>
        <v>0</v>
      </c>
      <c r="G110" s="417">
        <f t="shared" ref="G110:G116" si="17">+F110</f>
        <v>0</v>
      </c>
      <c r="H110" s="415"/>
    </row>
    <row r="111" spans="1:8" s="9" customFormat="1">
      <c r="A111" s="166" t="s">
        <v>606</v>
      </c>
      <c r="B111" s="243" t="s">
        <v>537</v>
      </c>
      <c r="C111" s="163" t="s">
        <v>129</v>
      </c>
      <c r="D111" s="251">
        <v>158</v>
      </c>
      <c r="E111" s="255"/>
      <c r="F111" s="165">
        <f t="shared" si="15"/>
        <v>0</v>
      </c>
      <c r="G111" s="417">
        <f t="shared" si="17"/>
        <v>0</v>
      </c>
      <c r="H111" s="415"/>
    </row>
    <row r="112" spans="1:8" s="9" customFormat="1">
      <c r="A112" s="166" t="s">
        <v>607</v>
      </c>
      <c r="B112" s="243" t="s">
        <v>536</v>
      </c>
      <c r="C112" s="163" t="s">
        <v>129</v>
      </c>
      <c r="D112" s="251">
        <v>40</v>
      </c>
      <c r="E112" s="255"/>
      <c r="F112" s="165">
        <f t="shared" si="15"/>
        <v>0</v>
      </c>
      <c r="G112" s="417">
        <f t="shared" si="17"/>
        <v>0</v>
      </c>
      <c r="H112" s="415"/>
    </row>
    <row r="113" spans="1:8" s="9" customFormat="1">
      <c r="A113" s="166" t="s">
        <v>608</v>
      </c>
      <c r="B113" s="243" t="s">
        <v>559</v>
      </c>
      <c r="C113" s="163" t="s">
        <v>129</v>
      </c>
      <c r="D113" s="251">
        <v>86</v>
      </c>
      <c r="E113" s="255"/>
      <c r="F113" s="165">
        <f t="shared" si="15"/>
        <v>0</v>
      </c>
      <c r="G113" s="417">
        <f t="shared" si="17"/>
        <v>0</v>
      </c>
      <c r="H113" s="415"/>
    </row>
    <row r="114" spans="1:8" s="9" customFormat="1">
      <c r="A114" s="166" t="s">
        <v>609</v>
      </c>
      <c r="B114" s="243" t="s">
        <v>396</v>
      </c>
      <c r="C114" s="163" t="s">
        <v>129</v>
      </c>
      <c r="D114" s="251">
        <v>19</v>
      </c>
      <c r="E114" s="255"/>
      <c r="F114" s="165">
        <f t="shared" si="15"/>
        <v>0</v>
      </c>
      <c r="G114" s="417">
        <f t="shared" si="17"/>
        <v>0</v>
      </c>
      <c r="H114" s="415"/>
    </row>
    <row r="115" spans="1:8" s="262" customFormat="1">
      <c r="A115" s="166" t="s">
        <v>610</v>
      </c>
      <c r="B115" s="243" t="s">
        <v>546</v>
      </c>
      <c r="C115" s="260" t="s">
        <v>129</v>
      </c>
      <c r="D115" s="249">
        <v>25</v>
      </c>
      <c r="E115" s="255"/>
      <c r="F115" s="261">
        <f t="shared" si="15"/>
        <v>0</v>
      </c>
      <c r="G115" s="417">
        <f t="shared" si="17"/>
        <v>0</v>
      </c>
      <c r="H115" s="415"/>
    </row>
    <row r="116" spans="1:8" s="9" customFormat="1" ht="38.25">
      <c r="A116" s="166" t="s">
        <v>575</v>
      </c>
      <c r="B116" s="243" t="s">
        <v>420</v>
      </c>
      <c r="C116" s="163" t="s">
        <v>79</v>
      </c>
      <c r="D116" s="251">
        <v>174</v>
      </c>
      <c r="E116" s="255"/>
      <c r="F116" s="165">
        <f t="shared" si="15"/>
        <v>0</v>
      </c>
      <c r="G116" s="417">
        <f t="shared" si="17"/>
        <v>0</v>
      </c>
      <c r="H116" s="415"/>
    </row>
    <row r="117" spans="1:8" s="9" customFormat="1" ht="25.5">
      <c r="A117" s="166" t="s">
        <v>431</v>
      </c>
      <c r="B117" s="242" t="s">
        <v>427</v>
      </c>
      <c r="C117" s="163"/>
      <c r="D117" s="161"/>
      <c r="E117" s="259"/>
      <c r="F117" s="165"/>
      <c r="G117" s="414"/>
      <c r="H117" s="415"/>
    </row>
    <row r="118" spans="1:8" s="9" customFormat="1">
      <c r="A118" s="166" t="s">
        <v>611</v>
      </c>
      <c r="B118" s="243" t="s">
        <v>540</v>
      </c>
      <c r="C118" s="163" t="s">
        <v>129</v>
      </c>
      <c r="D118" s="251">
        <v>47</v>
      </c>
      <c r="E118" s="255"/>
      <c r="F118" s="165">
        <f t="shared" si="15"/>
        <v>0</v>
      </c>
      <c r="G118" s="417">
        <f>+F118</f>
        <v>0</v>
      </c>
      <c r="H118" s="415"/>
    </row>
    <row r="119" spans="1:8" s="9" customFormat="1" ht="25.5">
      <c r="A119" s="166" t="s">
        <v>612</v>
      </c>
      <c r="B119" s="242" t="s">
        <v>535</v>
      </c>
      <c r="C119" s="163" t="s">
        <v>129</v>
      </c>
      <c r="D119" s="251">
        <v>19</v>
      </c>
      <c r="E119" s="255"/>
      <c r="F119" s="165">
        <f t="shared" si="15"/>
        <v>0</v>
      </c>
      <c r="G119" s="417">
        <f>+F119</f>
        <v>0</v>
      </c>
      <c r="H119" s="415"/>
    </row>
    <row r="120" spans="1:8" s="9" customFormat="1">
      <c r="A120" s="191"/>
      <c r="B120" s="191" t="s">
        <v>108</v>
      </c>
      <c r="C120" s="191"/>
      <c r="D120" s="191"/>
      <c r="E120" s="191"/>
      <c r="F120" s="258"/>
      <c r="G120" s="414"/>
      <c r="H120" s="415"/>
    </row>
    <row r="121" spans="1:8" s="236" customFormat="1" ht="25.5">
      <c r="A121" s="166" t="s">
        <v>276</v>
      </c>
      <c r="B121" s="268" t="s">
        <v>409</v>
      </c>
      <c r="C121" s="163" t="s">
        <v>79</v>
      </c>
      <c r="D121" s="251">
        <v>23</v>
      </c>
      <c r="E121" s="164"/>
      <c r="F121" s="165">
        <f t="shared" ref="F121" si="18">D121*E121</f>
        <v>0</v>
      </c>
      <c r="G121" s="417">
        <f>+F121</f>
        <v>0</v>
      </c>
      <c r="H121" s="415"/>
    </row>
    <row r="122" spans="1:8" ht="25.5" customHeight="1">
      <c r="A122" s="166" t="s">
        <v>277</v>
      </c>
      <c r="B122" s="238" t="s">
        <v>413</v>
      </c>
      <c r="C122" s="169" t="s">
        <v>79</v>
      </c>
      <c r="D122" s="251">
        <v>37</v>
      </c>
      <c r="E122" s="164"/>
      <c r="F122" s="165">
        <f t="shared" ref="F122" si="19">D122*E122</f>
        <v>0</v>
      </c>
      <c r="G122" s="417">
        <f>+F122</f>
        <v>0</v>
      </c>
    </row>
    <row r="123" spans="1:8" s="9" customFormat="1">
      <c r="A123" s="166" t="s">
        <v>576</v>
      </c>
      <c r="B123" s="243" t="s">
        <v>408</v>
      </c>
      <c r="C123" s="163" t="s">
        <v>79</v>
      </c>
      <c r="D123" s="251">
        <v>42</v>
      </c>
      <c r="E123" s="164"/>
      <c r="F123" s="165">
        <f t="shared" si="15"/>
        <v>0</v>
      </c>
      <c r="G123" s="417">
        <f>+F123</f>
        <v>0</v>
      </c>
      <c r="H123" s="415"/>
    </row>
    <row r="124" spans="1:8" s="9" customFormat="1" ht="63.75">
      <c r="A124" s="166" t="s">
        <v>278</v>
      </c>
      <c r="B124" s="243" t="s">
        <v>398</v>
      </c>
      <c r="C124" s="163" t="s">
        <v>79</v>
      </c>
      <c r="D124" s="251">
        <v>42</v>
      </c>
      <c r="E124" s="164"/>
      <c r="F124" s="165">
        <f t="shared" si="15"/>
        <v>0</v>
      </c>
      <c r="G124" s="417">
        <f>+F124</f>
        <v>0</v>
      </c>
      <c r="H124" s="415"/>
    </row>
    <row r="125" spans="1:8">
      <c r="A125" s="42"/>
      <c r="B125" s="263"/>
      <c r="C125" s="43"/>
      <c r="D125" s="44"/>
      <c r="E125" s="45"/>
      <c r="F125" s="44"/>
    </row>
    <row r="126" spans="1:8" s="9" customFormat="1" ht="13.5" thickBot="1">
      <c r="A126" s="61"/>
      <c r="B126" s="68" t="s">
        <v>9</v>
      </c>
      <c r="C126" s="24"/>
      <c r="D126" s="69"/>
      <c r="E126" s="50"/>
      <c r="F126" s="69">
        <f>SUM(F71:F124)</f>
        <v>0</v>
      </c>
      <c r="G126" s="421">
        <f t="shared" ref="G126:H126" si="20">SUM(G71:G124)</f>
        <v>0</v>
      </c>
      <c r="H126" s="422">
        <f t="shared" si="20"/>
        <v>0</v>
      </c>
    </row>
    <row r="127" spans="1:8" ht="13.5" thickTop="1"/>
    <row r="128" spans="1:8" s="9" customFormat="1">
      <c r="A128" s="31" t="str">
        <f>'A.REK GO OBJEKT'!A29</f>
        <v>B.vii</v>
      </c>
      <c r="B128" s="32" t="s">
        <v>113</v>
      </c>
      <c r="C128" s="29"/>
      <c r="D128" s="30"/>
      <c r="E128" s="13"/>
      <c r="F128" s="13"/>
      <c r="G128" s="414"/>
      <c r="H128" s="415"/>
    </row>
    <row r="129" spans="1:8" s="9" customFormat="1">
      <c r="A129" s="27"/>
      <c r="B129" s="32"/>
      <c r="C129" s="29"/>
      <c r="D129" s="30"/>
      <c r="E129" s="13"/>
      <c r="F129" s="13"/>
      <c r="G129" s="414"/>
      <c r="H129" s="415"/>
    </row>
    <row r="130" spans="1:8" s="9" customFormat="1">
      <c r="A130" s="170"/>
      <c r="B130" s="211"/>
      <c r="C130" s="172"/>
      <c r="D130" s="173"/>
      <c r="E130" s="174"/>
      <c r="F130" s="175"/>
      <c r="G130" s="414"/>
      <c r="H130" s="415"/>
    </row>
    <row r="131" spans="1:8" s="9" customFormat="1" ht="145.15" customHeight="1">
      <c r="A131" s="176"/>
      <c r="B131" s="460" t="s">
        <v>271</v>
      </c>
      <c r="C131" s="460"/>
      <c r="D131" s="460"/>
      <c r="E131" s="460"/>
      <c r="F131" s="177"/>
      <c r="G131" s="414"/>
      <c r="H131" s="415"/>
    </row>
    <row r="132" spans="1:8" s="9" customFormat="1">
      <c r="A132" s="183"/>
      <c r="B132" s="194"/>
      <c r="C132" s="184"/>
      <c r="D132" s="185"/>
      <c r="E132" s="188"/>
      <c r="F132" s="186"/>
      <c r="G132" s="414"/>
      <c r="H132" s="415"/>
    </row>
    <row r="133" spans="1:8" s="9" customFormat="1" ht="13.5">
      <c r="A133" s="178" t="s">
        <v>11</v>
      </c>
      <c r="B133" s="179" t="s">
        <v>12</v>
      </c>
      <c r="C133" s="180" t="s">
        <v>13</v>
      </c>
      <c r="D133" s="204" t="s">
        <v>14</v>
      </c>
      <c r="E133" s="205" t="s">
        <v>15</v>
      </c>
      <c r="F133" s="204" t="s">
        <v>16</v>
      </c>
      <c r="G133" s="414"/>
      <c r="H133" s="415"/>
    </row>
    <row r="134" spans="1:8" s="9" customFormat="1" ht="25.5">
      <c r="A134" s="166" t="s">
        <v>34</v>
      </c>
      <c r="B134" s="272" t="s">
        <v>323</v>
      </c>
      <c r="C134" s="163" t="s">
        <v>79</v>
      </c>
      <c r="D134" s="251">
        <v>240</v>
      </c>
      <c r="E134" s="164"/>
      <c r="F134" s="165">
        <f>D134*E134</f>
        <v>0</v>
      </c>
      <c r="G134" s="417">
        <f>+F134</f>
        <v>0</v>
      </c>
      <c r="H134" s="415"/>
    </row>
    <row r="135" spans="1:8" s="9" customFormat="1" ht="25.5">
      <c r="A135" s="166" t="s">
        <v>80</v>
      </c>
      <c r="B135" s="272" t="s">
        <v>324</v>
      </c>
      <c r="C135" s="163" t="s">
        <v>79</v>
      </c>
      <c r="D135" s="251">
        <v>240</v>
      </c>
      <c r="E135" s="164"/>
      <c r="F135" s="165">
        <f>D135*E135</f>
        <v>0</v>
      </c>
      <c r="G135" s="417">
        <f>+F135</f>
        <v>0</v>
      </c>
      <c r="H135" s="415"/>
    </row>
    <row r="136" spans="1:8" s="9" customFormat="1" ht="13.5" customHeight="1">
      <c r="A136" s="168" t="s">
        <v>97</v>
      </c>
      <c r="B136" s="266" t="s">
        <v>389</v>
      </c>
      <c r="C136" s="169"/>
      <c r="D136" s="161"/>
      <c r="E136" s="167"/>
      <c r="F136" s="165"/>
      <c r="G136" s="414"/>
      <c r="H136" s="415"/>
    </row>
    <row r="137" spans="1:8" s="9" customFormat="1">
      <c r="A137" s="166" t="s">
        <v>613</v>
      </c>
      <c r="B137" s="266" t="s">
        <v>83</v>
      </c>
      <c r="C137" s="169" t="s">
        <v>84</v>
      </c>
      <c r="D137" s="251">
        <v>80</v>
      </c>
      <c r="E137" s="164"/>
      <c r="F137" s="165">
        <f>D137*E137</f>
        <v>0</v>
      </c>
      <c r="G137" s="417">
        <f>+F137</f>
        <v>0</v>
      </c>
      <c r="H137" s="415"/>
    </row>
    <row r="138" spans="1:8" s="9" customFormat="1">
      <c r="A138" s="162" t="s">
        <v>614</v>
      </c>
      <c r="B138" s="240" t="s">
        <v>312</v>
      </c>
      <c r="C138" s="169"/>
      <c r="D138" s="257">
        <v>0.3</v>
      </c>
      <c r="E138" s="167"/>
      <c r="F138" s="165">
        <f>D138*F137</f>
        <v>0</v>
      </c>
      <c r="G138" s="417">
        <f>+F138</f>
        <v>0</v>
      </c>
      <c r="H138" s="415"/>
    </row>
    <row r="139" spans="1:8" s="236" customFormat="1">
      <c r="A139" s="42"/>
      <c r="B139" s="193"/>
      <c r="C139" s="43"/>
      <c r="D139" s="264"/>
      <c r="E139" s="45"/>
      <c r="F139" s="44"/>
      <c r="G139" s="414"/>
      <c r="H139" s="415"/>
    </row>
    <row r="140" spans="1:8" s="9" customFormat="1" ht="13.5" thickBot="1">
      <c r="A140" s="61"/>
      <c r="B140" s="68" t="s">
        <v>9</v>
      </c>
      <c r="C140" s="24"/>
      <c r="D140" s="69"/>
      <c r="E140" s="50"/>
      <c r="F140" s="69">
        <f>SUM(F134:F138)</f>
        <v>0</v>
      </c>
      <c r="G140" s="421">
        <f>SUM(G134:G138)</f>
        <v>0</v>
      </c>
      <c r="H140" s="422">
        <f>SUM(H134:H138)</f>
        <v>0</v>
      </c>
    </row>
    <row r="141" spans="1:8" s="9" customFormat="1" ht="13.5" thickTop="1">
      <c r="A141" s="59"/>
      <c r="B141" s="72"/>
      <c r="C141" s="38"/>
      <c r="D141" s="44"/>
      <c r="E141" s="45"/>
      <c r="F141" s="44"/>
      <c r="G141" s="414"/>
      <c r="H141" s="415"/>
    </row>
    <row r="142" spans="1:8" s="9" customFormat="1">
      <c r="A142" s="31" t="str">
        <f>'A.REK GO OBJEKT'!A30</f>
        <v>B.viii</v>
      </c>
      <c r="B142" s="32" t="s">
        <v>18</v>
      </c>
      <c r="C142" s="29"/>
      <c r="D142" s="30"/>
      <c r="E142" s="13"/>
      <c r="F142" s="13"/>
      <c r="G142" s="414"/>
      <c r="H142" s="415"/>
    </row>
    <row r="143" spans="1:8" s="9" customFormat="1">
      <c r="A143" s="27"/>
      <c r="B143" s="32"/>
      <c r="C143" s="29"/>
      <c r="D143" s="30"/>
      <c r="E143" s="13"/>
      <c r="F143" s="13"/>
      <c r="G143" s="414"/>
      <c r="H143" s="415"/>
    </row>
    <row r="144" spans="1:8" s="9" customFormat="1" ht="15.75" customHeight="1">
      <c r="A144" s="170"/>
      <c r="B144" s="461"/>
      <c r="C144" s="461"/>
      <c r="D144" s="461"/>
      <c r="E144" s="461"/>
      <c r="F144" s="175"/>
      <c r="G144" s="414"/>
      <c r="H144" s="415"/>
    </row>
    <row r="145" spans="1:8" s="9" customFormat="1" ht="15.75" customHeight="1">
      <c r="A145" s="212"/>
      <c r="B145" s="73" t="s">
        <v>176</v>
      </c>
      <c r="C145" s="74"/>
      <c r="D145" s="74"/>
      <c r="E145" s="74"/>
      <c r="F145" s="213"/>
      <c r="G145" s="414"/>
      <c r="H145" s="415"/>
    </row>
    <row r="146" spans="1:8" s="9" customFormat="1" ht="328.5" customHeight="1">
      <c r="A146" s="176"/>
      <c r="B146" s="462" t="s">
        <v>653</v>
      </c>
      <c r="C146" s="462"/>
      <c r="D146" s="462"/>
      <c r="E146" s="462"/>
      <c r="F146" s="177"/>
      <c r="G146" s="414"/>
      <c r="H146" s="415"/>
    </row>
    <row r="147" spans="1:8" s="9" customFormat="1" ht="13.5">
      <c r="A147" s="151" t="s">
        <v>11</v>
      </c>
      <c r="B147" s="152" t="s">
        <v>12</v>
      </c>
      <c r="C147" s="153" t="s">
        <v>13</v>
      </c>
      <c r="D147" s="154" t="s">
        <v>14</v>
      </c>
      <c r="E147" s="155" t="s">
        <v>15</v>
      </c>
      <c r="F147" s="156" t="s">
        <v>16</v>
      </c>
      <c r="G147" s="414"/>
      <c r="H147" s="415"/>
    </row>
    <row r="148" spans="1:8" s="9" customFormat="1">
      <c r="A148" s="191"/>
      <c r="B148" s="191" t="s">
        <v>230</v>
      </c>
      <c r="C148" s="191"/>
      <c r="D148" s="191"/>
      <c r="E148" s="191"/>
      <c r="F148" s="191"/>
      <c r="G148" s="414"/>
      <c r="H148" s="415"/>
    </row>
    <row r="149" spans="1:8" s="9" customFormat="1" ht="51">
      <c r="A149" s="166" t="s">
        <v>34</v>
      </c>
      <c r="B149" s="241" t="s">
        <v>384</v>
      </c>
      <c r="C149" s="163" t="s">
        <v>79</v>
      </c>
      <c r="D149" s="249">
        <v>3393</v>
      </c>
      <c r="E149" s="164"/>
      <c r="F149" s="165">
        <f>D149*E149</f>
        <v>0</v>
      </c>
      <c r="G149" s="417">
        <f>+F149</f>
        <v>0</v>
      </c>
      <c r="H149" s="415"/>
    </row>
    <row r="150" spans="1:8" s="9" customFormat="1" ht="51">
      <c r="A150" s="166" t="s">
        <v>80</v>
      </c>
      <c r="B150" s="241" t="s">
        <v>383</v>
      </c>
      <c r="C150" s="163" t="s">
        <v>81</v>
      </c>
      <c r="D150" s="249">
        <v>4</v>
      </c>
      <c r="E150" s="164"/>
      <c r="F150" s="165">
        <f>D150*E150</f>
        <v>0</v>
      </c>
      <c r="G150" s="417">
        <f>+F150</f>
        <v>0</v>
      </c>
      <c r="H150" s="415"/>
    </row>
    <row r="151" spans="1:8" s="9" customFormat="1">
      <c r="A151" s="191"/>
      <c r="B151" s="191" t="s">
        <v>300</v>
      </c>
      <c r="C151" s="191"/>
      <c r="D151" s="191"/>
      <c r="E151" s="191"/>
      <c r="F151" s="191"/>
      <c r="G151" s="414"/>
      <c r="H151" s="415"/>
    </row>
    <row r="152" spans="1:8" s="9" customFormat="1" ht="165.75">
      <c r="A152" s="166" t="s">
        <v>97</v>
      </c>
      <c r="B152" s="241" t="s">
        <v>442</v>
      </c>
      <c r="C152" s="260" t="s">
        <v>79</v>
      </c>
      <c r="D152" s="251">
        <v>1465</v>
      </c>
      <c r="E152" s="164"/>
      <c r="F152" s="165">
        <f t="shared" ref="F152" si="21">D152*E152</f>
        <v>0</v>
      </c>
      <c r="G152" s="417">
        <f>+F152</f>
        <v>0</v>
      </c>
      <c r="H152" s="415"/>
    </row>
    <row r="153" spans="1:8" s="9" customFormat="1" ht="165.75">
      <c r="A153" s="166" t="s">
        <v>98</v>
      </c>
      <c r="B153" s="241" t="s">
        <v>443</v>
      </c>
      <c r="C153" s="260" t="s">
        <v>79</v>
      </c>
      <c r="D153" s="251">
        <v>349</v>
      </c>
      <c r="E153" s="164"/>
      <c r="F153" s="165">
        <f t="shared" ref="F153" si="22">D153*E153</f>
        <v>0</v>
      </c>
      <c r="G153" s="417">
        <f>+F153</f>
        <v>0</v>
      </c>
      <c r="H153" s="415"/>
    </row>
    <row r="154" spans="1:8" s="9" customFormat="1">
      <c r="A154" s="191"/>
      <c r="B154" s="191" t="s">
        <v>232</v>
      </c>
      <c r="C154" s="191"/>
      <c r="D154" s="191"/>
      <c r="E154" s="191"/>
      <c r="F154" s="191"/>
      <c r="G154" s="414"/>
      <c r="H154" s="415"/>
    </row>
    <row r="155" spans="1:8" s="9" customFormat="1" ht="89.25">
      <c r="A155" s="166" t="s">
        <v>99</v>
      </c>
      <c r="B155" s="241" t="s">
        <v>304</v>
      </c>
      <c r="C155" s="163" t="s">
        <v>79</v>
      </c>
      <c r="D155" s="251">
        <v>103</v>
      </c>
      <c r="E155" s="164"/>
      <c r="F155" s="165">
        <f t="shared" ref="F155:F156" si="23">D155*E155</f>
        <v>0</v>
      </c>
      <c r="G155" s="417">
        <f>+F155</f>
        <v>0</v>
      </c>
      <c r="H155" s="415"/>
    </row>
    <row r="156" spans="1:8" s="9" customFormat="1" ht="165.75">
      <c r="A156" s="166" t="s">
        <v>100</v>
      </c>
      <c r="B156" s="241" t="s">
        <v>303</v>
      </c>
      <c r="C156" s="163" t="s">
        <v>79</v>
      </c>
      <c r="D156" s="251">
        <v>120</v>
      </c>
      <c r="E156" s="164"/>
      <c r="F156" s="165">
        <f t="shared" si="23"/>
        <v>0</v>
      </c>
      <c r="G156" s="417">
        <f>+F156</f>
        <v>0</v>
      </c>
      <c r="H156" s="415"/>
    </row>
    <row r="157" spans="1:8" s="9" customFormat="1">
      <c r="A157" s="273"/>
      <c r="B157" s="273" t="s">
        <v>231</v>
      </c>
      <c r="C157" s="191"/>
      <c r="D157" s="191"/>
      <c r="E157" s="191"/>
      <c r="F157" s="181"/>
      <c r="G157" s="414"/>
      <c r="H157" s="415"/>
    </row>
    <row r="158" spans="1:8" s="9" customFormat="1" ht="153">
      <c r="A158" s="274" t="s">
        <v>101</v>
      </c>
      <c r="B158" s="237" t="s">
        <v>445</v>
      </c>
      <c r="C158" s="163" t="s">
        <v>129</v>
      </c>
      <c r="D158" s="251">
        <v>236</v>
      </c>
      <c r="E158" s="164"/>
      <c r="F158" s="275">
        <f>D158*E158</f>
        <v>0</v>
      </c>
      <c r="G158" s="417">
        <f>+F158</f>
        <v>0</v>
      </c>
      <c r="H158" s="415"/>
    </row>
    <row r="159" spans="1:8" s="9" customFormat="1" ht="191.25">
      <c r="A159" s="274" t="s">
        <v>102</v>
      </c>
      <c r="B159" s="237" t="s">
        <v>441</v>
      </c>
      <c r="C159" s="163" t="s">
        <v>129</v>
      </c>
      <c r="D159" s="251">
        <v>913</v>
      </c>
      <c r="E159" s="164"/>
      <c r="F159" s="275">
        <f>D159*E159</f>
        <v>0</v>
      </c>
      <c r="G159" s="417">
        <f>+F159</f>
        <v>0</v>
      </c>
      <c r="H159" s="415"/>
    </row>
    <row r="160" spans="1:8" s="9" customFormat="1" ht="153">
      <c r="A160" s="274" t="s">
        <v>223</v>
      </c>
      <c r="B160" s="237" t="s">
        <v>444</v>
      </c>
      <c r="C160" s="163" t="s">
        <v>129</v>
      </c>
      <c r="D160" s="251">
        <v>26</v>
      </c>
      <c r="E160" s="164"/>
      <c r="F160" s="275">
        <f>D160*E160</f>
        <v>0</v>
      </c>
      <c r="G160" s="417">
        <f>+F160</f>
        <v>0</v>
      </c>
      <c r="H160" s="415"/>
    </row>
    <row r="161" spans="1:8" s="9" customFormat="1" ht="191.25">
      <c r="A161" s="274" t="s">
        <v>224</v>
      </c>
      <c r="B161" s="237" t="s">
        <v>440</v>
      </c>
      <c r="C161" s="163" t="s">
        <v>129</v>
      </c>
      <c r="D161" s="251">
        <v>117</v>
      </c>
      <c r="E161" s="164"/>
      <c r="F161" s="275">
        <f>D161*E161</f>
        <v>0</v>
      </c>
      <c r="G161" s="417">
        <f>+F161</f>
        <v>0</v>
      </c>
      <c r="H161" s="415"/>
    </row>
    <row r="162" spans="1:8" s="9" customFormat="1" ht="89.25">
      <c r="A162" s="274" t="s">
        <v>225</v>
      </c>
      <c r="B162" s="237" t="s">
        <v>534</v>
      </c>
      <c r="C162" s="260" t="s">
        <v>79</v>
      </c>
      <c r="D162" s="249">
        <v>37</v>
      </c>
      <c r="E162" s="329"/>
      <c r="F162" s="275">
        <f t="shared" ref="F162" si="24">D162*E162</f>
        <v>0</v>
      </c>
      <c r="G162" s="417">
        <f>+F162</f>
        <v>0</v>
      </c>
      <c r="H162" s="415"/>
    </row>
    <row r="163" spans="1:8" s="9" customFormat="1">
      <c r="A163" s="59"/>
      <c r="B163" s="60"/>
      <c r="C163" s="64"/>
      <c r="D163" s="44"/>
      <c r="E163" s="45"/>
      <c r="F163" s="46"/>
      <c r="G163" s="414"/>
      <c r="H163" s="415"/>
    </row>
    <row r="164" spans="1:8" s="9" customFormat="1" ht="13.5" thickBot="1">
      <c r="A164" s="61"/>
      <c r="B164" s="68" t="s">
        <v>9</v>
      </c>
      <c r="C164" s="24"/>
      <c r="D164" s="69"/>
      <c r="E164" s="50"/>
      <c r="F164" s="69">
        <f>SUM(F149:F162)</f>
        <v>0</v>
      </c>
      <c r="G164" s="421">
        <f t="shared" ref="G164:H164" si="25">SUM(G149:G162)</f>
        <v>0</v>
      </c>
      <c r="H164" s="422">
        <f t="shared" si="25"/>
        <v>0</v>
      </c>
    </row>
    <row r="165" spans="1:8" ht="13.5" thickTop="1"/>
    <row r="166" spans="1:8" s="9" customFormat="1">
      <c r="A166" s="31" t="str">
        <f>'A.REK GO OBJEKT'!A31</f>
        <v>B.ix</v>
      </c>
      <c r="B166" s="32" t="s">
        <v>114</v>
      </c>
      <c r="C166" s="29"/>
      <c r="D166" s="30"/>
      <c r="E166" s="13"/>
      <c r="F166" s="13"/>
      <c r="G166" s="414"/>
      <c r="H166" s="415"/>
    </row>
    <row r="167" spans="1:8" s="9" customFormat="1">
      <c r="A167" s="27"/>
      <c r="B167" s="32"/>
      <c r="C167" s="29"/>
      <c r="D167" s="30"/>
      <c r="E167" s="13"/>
      <c r="F167" s="13"/>
      <c r="G167" s="414"/>
      <c r="H167" s="415"/>
    </row>
    <row r="168" spans="1:8" s="9" customFormat="1">
      <c r="A168" s="27"/>
      <c r="B168" s="32"/>
      <c r="C168" s="29"/>
      <c r="D168" s="30"/>
      <c r="E168" s="13"/>
      <c r="F168" s="13"/>
      <c r="G168" s="414"/>
      <c r="H168" s="415"/>
    </row>
    <row r="169" spans="1:8" s="9" customFormat="1" ht="15.75" customHeight="1">
      <c r="A169" s="212"/>
      <c r="B169" s="73" t="s">
        <v>272</v>
      </c>
      <c r="C169" s="74"/>
      <c r="D169" s="74"/>
      <c r="E169" s="74"/>
      <c r="F169" s="213"/>
      <c r="G169" s="414"/>
      <c r="H169" s="415"/>
    </row>
    <row r="170" spans="1:8" s="236" customFormat="1" ht="39" customHeight="1">
      <c r="A170" s="176"/>
      <c r="B170" s="460" t="s">
        <v>274</v>
      </c>
      <c r="C170" s="460"/>
      <c r="D170" s="460"/>
      <c r="E170" s="460"/>
      <c r="F170" s="235"/>
      <c r="G170" s="414"/>
      <c r="H170" s="415"/>
    </row>
    <row r="171" spans="1:8" s="9" customFormat="1" ht="15.75" customHeight="1">
      <c r="A171" s="212"/>
      <c r="B171" s="73" t="s">
        <v>273</v>
      </c>
      <c r="C171" s="74"/>
      <c r="D171" s="74"/>
      <c r="E171" s="74"/>
      <c r="F171" s="213"/>
      <c r="G171" s="414"/>
      <c r="H171" s="415"/>
    </row>
    <row r="172" spans="1:8" s="9" customFormat="1" ht="327" customHeight="1">
      <c r="A172" s="176"/>
      <c r="B172" s="459" t="s">
        <v>275</v>
      </c>
      <c r="C172" s="459"/>
      <c r="D172" s="459"/>
      <c r="E172" s="459"/>
      <c r="F172" s="177"/>
      <c r="G172" s="414"/>
      <c r="H172" s="415"/>
    </row>
    <row r="173" spans="1:8" s="9" customFormat="1" ht="280.5" customHeight="1">
      <c r="A173" s="176"/>
      <c r="B173" s="459" t="s">
        <v>656</v>
      </c>
      <c r="C173" s="459"/>
      <c r="D173" s="459"/>
      <c r="E173" s="459"/>
      <c r="F173" s="177"/>
      <c r="G173" s="414"/>
      <c r="H173" s="415"/>
    </row>
    <row r="174" spans="1:8" s="9" customFormat="1" ht="108.75" customHeight="1">
      <c r="A174" s="59"/>
      <c r="B174" s="459" t="s">
        <v>654</v>
      </c>
      <c r="C174" s="459"/>
      <c r="D174" s="459"/>
      <c r="E174" s="459"/>
      <c r="F174" s="19"/>
      <c r="G174" s="414"/>
      <c r="H174" s="415"/>
    </row>
    <row r="175" spans="1:8" s="9" customFormat="1">
      <c r="A175" s="37"/>
      <c r="B175" s="41"/>
      <c r="C175" s="38"/>
      <c r="D175" s="46"/>
      <c r="E175" s="19"/>
      <c r="F175" s="39"/>
      <c r="G175" s="414"/>
      <c r="H175" s="415"/>
    </row>
    <row r="176" spans="1:8" s="9" customFormat="1" ht="13.5">
      <c r="A176" s="151" t="s">
        <v>11</v>
      </c>
      <c r="B176" s="152" t="s">
        <v>12</v>
      </c>
      <c r="C176" s="153" t="s">
        <v>13</v>
      </c>
      <c r="D176" s="154" t="s">
        <v>14</v>
      </c>
      <c r="E176" s="155" t="s">
        <v>15</v>
      </c>
      <c r="F176" s="156" t="s">
        <v>16</v>
      </c>
      <c r="G176" s="414"/>
      <c r="H176" s="415"/>
    </row>
    <row r="177" spans="1:8" s="9" customFormat="1">
      <c r="A177" s="37"/>
      <c r="B177" s="41"/>
      <c r="C177" s="38"/>
      <c r="D177" s="46"/>
      <c r="E177" s="19"/>
      <c r="F177" s="39"/>
      <c r="G177" s="414"/>
      <c r="H177" s="415"/>
    </row>
    <row r="178" spans="1:8" s="9" customFormat="1">
      <c r="A178" s="191"/>
      <c r="B178" s="191" t="s">
        <v>366</v>
      </c>
      <c r="C178" s="191"/>
      <c r="D178" s="191"/>
      <c r="E178" s="191"/>
      <c r="F178" s="191"/>
      <c r="G178" s="414"/>
      <c r="H178" s="415"/>
    </row>
    <row r="179" spans="1:8" s="236" customFormat="1">
      <c r="A179" s="166" t="s">
        <v>34</v>
      </c>
      <c r="B179" s="169" t="s">
        <v>367</v>
      </c>
      <c r="C179" s="169"/>
      <c r="D179" s="169"/>
      <c r="E179" s="169"/>
      <c r="F179" s="169"/>
      <c r="G179" s="414"/>
      <c r="H179" s="415"/>
    </row>
    <row r="180" spans="1:8" s="9" customFormat="1" ht="150" customHeight="1">
      <c r="A180" s="166" t="s">
        <v>615</v>
      </c>
      <c r="B180" s="244" t="s">
        <v>386</v>
      </c>
      <c r="C180" s="163" t="s">
        <v>91</v>
      </c>
      <c r="D180" s="251">
        <v>1</v>
      </c>
      <c r="E180" s="164"/>
      <c r="F180" s="165">
        <f>D180*E180</f>
        <v>0</v>
      </c>
      <c r="G180" s="417">
        <f>+F180</f>
        <v>0</v>
      </c>
      <c r="H180" s="415"/>
    </row>
    <row r="181" spans="1:8" s="9" customFormat="1">
      <c r="A181" s="191"/>
      <c r="B181" s="191" t="s">
        <v>261</v>
      </c>
      <c r="C181" s="191"/>
      <c r="D181" s="191"/>
      <c r="E181" s="191"/>
      <c r="F181" s="191"/>
      <c r="G181" s="414"/>
      <c r="H181" s="415"/>
    </row>
    <row r="182" spans="1:8" s="236" customFormat="1" ht="24.75" customHeight="1">
      <c r="A182" s="166" t="s">
        <v>80</v>
      </c>
      <c r="B182" s="266" t="s">
        <v>655</v>
      </c>
      <c r="C182" s="169"/>
      <c r="D182" s="169"/>
      <c r="E182" s="169"/>
      <c r="F182" s="169"/>
      <c r="G182" s="414"/>
      <c r="H182" s="415"/>
    </row>
    <row r="183" spans="1:8" s="9" customFormat="1" ht="153">
      <c r="A183" s="166" t="s">
        <v>616</v>
      </c>
      <c r="B183" s="244" t="s">
        <v>692</v>
      </c>
      <c r="C183" s="163" t="s">
        <v>91</v>
      </c>
      <c r="D183" s="251">
        <v>1</v>
      </c>
      <c r="E183" s="164"/>
      <c r="F183" s="165">
        <f>D183*E183</f>
        <v>0</v>
      </c>
      <c r="G183" s="417">
        <f t="shared" ref="G183:G191" si="26">+F183</f>
        <v>0</v>
      </c>
      <c r="H183" s="415"/>
    </row>
    <row r="184" spans="1:8" s="9" customFormat="1" ht="204">
      <c r="A184" s="166" t="s">
        <v>617</v>
      </c>
      <c r="B184" s="244" t="s">
        <v>703</v>
      </c>
      <c r="C184" s="163" t="s">
        <v>91</v>
      </c>
      <c r="D184" s="251">
        <v>1</v>
      </c>
      <c r="E184" s="164"/>
      <c r="F184" s="165">
        <f>D184*E184</f>
        <v>0</v>
      </c>
      <c r="G184" s="417">
        <f t="shared" si="26"/>
        <v>0</v>
      </c>
      <c r="H184" s="415"/>
    </row>
    <row r="185" spans="1:8" s="9" customFormat="1" ht="153">
      <c r="A185" s="166" t="s">
        <v>618</v>
      </c>
      <c r="B185" s="244" t="s">
        <v>474</v>
      </c>
      <c r="C185" s="163" t="s">
        <v>91</v>
      </c>
      <c r="D185" s="251">
        <v>2</v>
      </c>
      <c r="E185" s="164"/>
      <c r="F185" s="165">
        <f>D185*E185</f>
        <v>0</v>
      </c>
      <c r="G185" s="417">
        <f t="shared" si="26"/>
        <v>0</v>
      </c>
      <c r="H185" s="415"/>
    </row>
    <row r="186" spans="1:8" s="9" customFormat="1" ht="153">
      <c r="A186" s="166" t="s">
        <v>619</v>
      </c>
      <c r="B186" s="244" t="s">
        <v>475</v>
      </c>
      <c r="C186" s="163" t="s">
        <v>91</v>
      </c>
      <c r="D186" s="251">
        <v>4</v>
      </c>
      <c r="E186" s="164"/>
      <c r="F186" s="165">
        <f>D186*E186</f>
        <v>0</v>
      </c>
      <c r="G186" s="417">
        <f t="shared" si="26"/>
        <v>0</v>
      </c>
      <c r="H186" s="415"/>
    </row>
    <row r="187" spans="1:8" s="9" customFormat="1" ht="140.25">
      <c r="A187" s="166" t="s">
        <v>620</v>
      </c>
      <c r="B187" s="244" t="s">
        <v>430</v>
      </c>
      <c r="C187" s="163" t="s">
        <v>91</v>
      </c>
      <c r="D187" s="251">
        <v>12</v>
      </c>
      <c r="E187" s="164"/>
      <c r="F187" s="165">
        <f t="shared" ref="F187:F191" si="27">D187*E187</f>
        <v>0</v>
      </c>
      <c r="G187" s="417">
        <f t="shared" si="26"/>
        <v>0</v>
      </c>
      <c r="H187" s="415"/>
    </row>
    <row r="188" spans="1:8" s="9" customFormat="1" ht="153">
      <c r="A188" s="166" t="s">
        <v>621</v>
      </c>
      <c r="B188" s="244" t="s">
        <v>476</v>
      </c>
      <c r="C188" s="163" t="s">
        <v>91</v>
      </c>
      <c r="D188" s="251">
        <v>1</v>
      </c>
      <c r="E188" s="164"/>
      <c r="F188" s="165">
        <f t="shared" si="27"/>
        <v>0</v>
      </c>
      <c r="G188" s="417">
        <f t="shared" si="26"/>
        <v>0</v>
      </c>
      <c r="H188" s="415"/>
    </row>
    <row r="189" spans="1:8" s="9" customFormat="1" ht="153">
      <c r="A189" s="166" t="s">
        <v>622</v>
      </c>
      <c r="B189" s="244" t="s">
        <v>704</v>
      </c>
      <c r="C189" s="163" t="s">
        <v>91</v>
      </c>
      <c r="D189" s="251">
        <v>2</v>
      </c>
      <c r="E189" s="164"/>
      <c r="F189" s="165">
        <f t="shared" si="27"/>
        <v>0</v>
      </c>
      <c r="G189" s="417">
        <f t="shared" si="26"/>
        <v>0</v>
      </c>
      <c r="H189" s="415"/>
    </row>
    <row r="190" spans="1:8" s="9" customFormat="1" ht="153">
      <c r="A190" s="166" t="s">
        <v>623</v>
      </c>
      <c r="B190" s="244" t="s">
        <v>477</v>
      </c>
      <c r="C190" s="163" t="s">
        <v>91</v>
      </c>
      <c r="D190" s="251">
        <v>1</v>
      </c>
      <c r="E190" s="164"/>
      <c r="F190" s="165">
        <f t="shared" ref="F190" si="28">D190*E190</f>
        <v>0</v>
      </c>
      <c r="G190" s="417">
        <f t="shared" si="26"/>
        <v>0</v>
      </c>
      <c r="H190" s="415"/>
    </row>
    <row r="191" spans="1:8" s="9" customFormat="1" ht="153">
      <c r="A191" s="166" t="s">
        <v>624</v>
      </c>
      <c r="B191" s="244" t="s">
        <v>478</v>
      </c>
      <c r="C191" s="163" t="s">
        <v>91</v>
      </c>
      <c r="D191" s="251">
        <v>2</v>
      </c>
      <c r="E191" s="164"/>
      <c r="F191" s="165">
        <f t="shared" si="27"/>
        <v>0</v>
      </c>
      <c r="G191" s="417">
        <f t="shared" si="26"/>
        <v>0</v>
      </c>
      <c r="H191" s="415"/>
    </row>
    <row r="192" spans="1:8" s="9" customFormat="1">
      <c r="A192" s="191"/>
      <c r="B192" s="169" t="s">
        <v>233</v>
      </c>
      <c r="C192" s="169"/>
      <c r="D192" s="191"/>
      <c r="E192" s="191"/>
      <c r="F192" s="191"/>
      <c r="G192" s="414"/>
      <c r="H192" s="415"/>
    </row>
    <row r="193" spans="1:8" s="9" customFormat="1" ht="38.25">
      <c r="A193" s="166" t="s">
        <v>97</v>
      </c>
      <c r="B193" s="244" t="s">
        <v>262</v>
      </c>
      <c r="C193" s="163" t="s">
        <v>129</v>
      </c>
      <c r="D193" s="251">
        <v>27</v>
      </c>
      <c r="E193" s="164"/>
      <c r="F193" s="165">
        <f>D193*E193</f>
        <v>0</v>
      </c>
      <c r="G193" s="417">
        <f>+F193</f>
        <v>0</v>
      </c>
      <c r="H193" s="415"/>
    </row>
    <row r="194" spans="1:8" s="9" customFormat="1" ht="63.75">
      <c r="A194" s="166" t="s">
        <v>98</v>
      </c>
      <c r="B194" s="244" t="s">
        <v>326</v>
      </c>
      <c r="C194" s="163" t="s">
        <v>129</v>
      </c>
      <c r="D194" s="251">
        <v>27</v>
      </c>
      <c r="E194" s="164"/>
      <c r="F194" s="165">
        <f>D194*E194</f>
        <v>0</v>
      </c>
      <c r="G194" s="417">
        <f>+F194</f>
        <v>0</v>
      </c>
      <c r="H194" s="415"/>
    </row>
    <row r="195" spans="1:8" s="9" customFormat="1" ht="63.75">
      <c r="A195" s="166" t="s">
        <v>99</v>
      </c>
      <c r="B195" s="244" t="s">
        <v>325</v>
      </c>
      <c r="C195" s="163" t="s">
        <v>129</v>
      </c>
      <c r="D195" s="251">
        <v>236</v>
      </c>
      <c r="E195" s="164"/>
      <c r="F195" s="165">
        <f>D195*E195</f>
        <v>0</v>
      </c>
      <c r="G195" s="417">
        <f>+F195</f>
        <v>0</v>
      </c>
      <c r="H195" s="415"/>
    </row>
    <row r="196" spans="1:8" s="9" customFormat="1" ht="51.75" customHeight="1">
      <c r="A196" s="166" t="s">
        <v>100</v>
      </c>
      <c r="B196" s="244" t="s">
        <v>397</v>
      </c>
      <c r="C196" s="163" t="s">
        <v>424</v>
      </c>
      <c r="D196" s="251">
        <v>79</v>
      </c>
      <c r="E196" s="164"/>
      <c r="F196" s="165">
        <f>D196*E196</f>
        <v>0</v>
      </c>
      <c r="G196" s="417">
        <f>+F196</f>
        <v>0</v>
      </c>
      <c r="H196" s="415"/>
    </row>
    <row r="197" spans="1:8" s="9" customFormat="1">
      <c r="A197" s="191"/>
      <c r="B197" s="191" t="s">
        <v>327</v>
      </c>
      <c r="C197" s="191"/>
      <c r="D197" s="191"/>
      <c r="E197" s="191"/>
      <c r="F197" s="191"/>
      <c r="G197" s="414"/>
      <c r="H197" s="415"/>
    </row>
    <row r="198" spans="1:8" s="9" customFormat="1" ht="38.25">
      <c r="A198" s="166" t="s">
        <v>101</v>
      </c>
      <c r="B198" s="244" t="s">
        <v>365</v>
      </c>
      <c r="C198" s="163"/>
      <c r="D198" s="161"/>
      <c r="E198" s="164"/>
      <c r="F198" s="165"/>
      <c r="G198" s="414"/>
      <c r="H198" s="415"/>
    </row>
    <row r="199" spans="1:8" s="9" customFormat="1">
      <c r="A199" s="166" t="s">
        <v>625</v>
      </c>
      <c r="B199" s="244" t="s">
        <v>335</v>
      </c>
      <c r="C199" s="163" t="s">
        <v>81</v>
      </c>
      <c r="D199" s="251">
        <v>1</v>
      </c>
      <c r="E199" s="164"/>
      <c r="F199" s="165">
        <f t="shared" ref="F199:F208" si="29">D199*E199</f>
        <v>0</v>
      </c>
      <c r="G199" s="417">
        <f>+F199</f>
        <v>0</v>
      </c>
      <c r="H199" s="415"/>
    </row>
    <row r="200" spans="1:8" s="9" customFormat="1">
      <c r="A200" s="166" t="s">
        <v>626</v>
      </c>
      <c r="B200" s="244" t="s">
        <v>336</v>
      </c>
      <c r="C200" s="163" t="s">
        <v>81</v>
      </c>
      <c r="D200" s="251">
        <v>1</v>
      </c>
      <c r="E200" s="164"/>
      <c r="F200" s="165">
        <f t="shared" si="29"/>
        <v>0</v>
      </c>
      <c r="G200" s="417">
        <f t="shared" ref="G200:G205" si="30">+F200</f>
        <v>0</v>
      </c>
      <c r="H200" s="415"/>
    </row>
    <row r="201" spans="1:8" s="9" customFormat="1">
      <c r="A201" s="166" t="s">
        <v>627</v>
      </c>
      <c r="B201" s="244" t="s">
        <v>334</v>
      </c>
      <c r="C201" s="163" t="s">
        <v>81</v>
      </c>
      <c r="D201" s="251">
        <v>1</v>
      </c>
      <c r="E201" s="164"/>
      <c r="F201" s="165">
        <f t="shared" si="29"/>
        <v>0</v>
      </c>
      <c r="G201" s="417">
        <f t="shared" si="30"/>
        <v>0</v>
      </c>
      <c r="H201" s="415"/>
    </row>
    <row r="202" spans="1:8" s="9" customFormat="1">
      <c r="A202" s="166" t="s">
        <v>628</v>
      </c>
      <c r="B202" s="244" t="s">
        <v>330</v>
      </c>
      <c r="C202" s="163" t="s">
        <v>81</v>
      </c>
      <c r="D202" s="251">
        <v>13</v>
      </c>
      <c r="E202" s="164"/>
      <c r="F202" s="165">
        <f t="shared" si="29"/>
        <v>0</v>
      </c>
      <c r="G202" s="417">
        <f t="shared" si="30"/>
        <v>0</v>
      </c>
      <c r="H202" s="415"/>
    </row>
    <row r="203" spans="1:8" s="9" customFormat="1">
      <c r="A203" s="166" t="s">
        <v>629</v>
      </c>
      <c r="B203" s="244" t="s">
        <v>328</v>
      </c>
      <c r="C203" s="163" t="s">
        <v>81</v>
      </c>
      <c r="D203" s="251">
        <v>9</v>
      </c>
      <c r="E203" s="164"/>
      <c r="F203" s="165">
        <f t="shared" si="29"/>
        <v>0</v>
      </c>
      <c r="G203" s="417">
        <f t="shared" si="30"/>
        <v>0</v>
      </c>
      <c r="H203" s="415"/>
    </row>
    <row r="204" spans="1:8" s="9" customFormat="1">
      <c r="A204" s="166" t="s">
        <v>630</v>
      </c>
      <c r="B204" s="244" t="s">
        <v>329</v>
      </c>
      <c r="C204" s="163" t="s">
        <v>81</v>
      </c>
      <c r="D204" s="251">
        <v>2</v>
      </c>
      <c r="E204" s="164"/>
      <c r="F204" s="165">
        <f t="shared" si="29"/>
        <v>0</v>
      </c>
      <c r="G204" s="417">
        <f t="shared" si="30"/>
        <v>0</v>
      </c>
      <c r="H204" s="415"/>
    </row>
    <row r="205" spans="1:8" s="9" customFormat="1">
      <c r="A205" s="166" t="s">
        <v>631</v>
      </c>
      <c r="B205" s="244" t="s">
        <v>331</v>
      </c>
      <c r="C205" s="163" t="s">
        <v>81</v>
      </c>
      <c r="D205" s="251">
        <v>2</v>
      </c>
      <c r="E205" s="164"/>
      <c r="F205" s="165">
        <f t="shared" si="29"/>
        <v>0</v>
      </c>
      <c r="G205" s="417">
        <f t="shared" si="30"/>
        <v>0</v>
      </c>
      <c r="H205" s="415"/>
    </row>
    <row r="206" spans="1:8" s="9" customFormat="1" ht="114.75">
      <c r="A206" s="166" t="s">
        <v>102</v>
      </c>
      <c r="B206" s="244" t="s">
        <v>547</v>
      </c>
      <c r="C206" s="163"/>
      <c r="D206" s="161"/>
      <c r="E206" s="164"/>
      <c r="F206" s="165"/>
      <c r="G206" s="414"/>
      <c r="H206" s="415"/>
    </row>
    <row r="207" spans="1:8" s="9" customFormat="1">
      <c r="A207" s="166" t="s">
        <v>632</v>
      </c>
      <c r="B207" s="244" t="s">
        <v>332</v>
      </c>
      <c r="C207" s="163" t="s">
        <v>81</v>
      </c>
      <c r="D207" s="251">
        <v>40</v>
      </c>
      <c r="E207" s="164"/>
      <c r="F207" s="165">
        <f t="shared" si="29"/>
        <v>0</v>
      </c>
      <c r="G207" s="417">
        <f>+F207</f>
        <v>0</v>
      </c>
      <c r="H207" s="415"/>
    </row>
    <row r="208" spans="1:8" s="9" customFormat="1">
      <c r="A208" s="166" t="s">
        <v>633</v>
      </c>
      <c r="B208" s="244" t="s">
        <v>333</v>
      </c>
      <c r="C208" s="163" t="s">
        <v>81</v>
      </c>
      <c r="D208" s="251">
        <v>16</v>
      </c>
      <c r="E208" s="164"/>
      <c r="F208" s="165">
        <f t="shared" si="29"/>
        <v>0</v>
      </c>
      <c r="G208" s="417">
        <f>+F208</f>
        <v>0</v>
      </c>
      <c r="H208" s="415"/>
    </row>
    <row r="209" spans="1:8" ht="13.5" thickBot="1">
      <c r="A209" s="37"/>
      <c r="B209" s="75"/>
      <c r="C209" s="64"/>
      <c r="D209" s="46"/>
      <c r="E209" s="45"/>
      <c r="F209" s="76"/>
    </row>
    <row r="210" spans="1:8" ht="14.25" thickTop="1" thickBot="1">
      <c r="A210" s="77"/>
      <c r="B210" s="78" t="s">
        <v>9</v>
      </c>
      <c r="C210" s="79"/>
      <c r="D210" s="80"/>
      <c r="E210" s="81"/>
      <c r="F210" s="401">
        <f>SUM(F179:F208)</f>
        <v>0</v>
      </c>
      <c r="G210" s="423">
        <f t="shared" ref="G210:H210" si="31">SUM(G179:G208)</f>
        <v>0</v>
      </c>
      <c r="H210" s="424">
        <f t="shared" si="31"/>
        <v>0</v>
      </c>
    </row>
    <row r="211" spans="1:8" ht="13.5" thickTop="1"/>
    <row r="212" spans="1:8" ht="13.5" thickBot="1">
      <c r="A212" s="31" t="str">
        <f>'A.REK GO OBJEKT'!A32</f>
        <v>B.x</v>
      </c>
      <c r="B212" s="32" t="s">
        <v>35</v>
      </c>
    </row>
    <row r="213" spans="1:8" ht="13.5" hidden="1" thickBot="1">
      <c r="B213" s="32"/>
    </row>
    <row r="214" spans="1:8" ht="13.5" thickTop="1">
      <c r="A214" s="33"/>
      <c r="B214" s="70"/>
      <c r="C214" s="34"/>
      <c r="D214" s="54"/>
      <c r="E214" s="35"/>
      <c r="F214" s="36"/>
    </row>
    <row r="215" spans="1:8" s="5" customFormat="1" ht="13.5">
      <c r="A215" s="178" t="s">
        <v>11</v>
      </c>
      <c r="B215" s="179" t="s">
        <v>12</v>
      </c>
      <c r="C215" s="180" t="s">
        <v>13</v>
      </c>
      <c r="D215" s="204" t="s">
        <v>14</v>
      </c>
      <c r="E215" s="205" t="s">
        <v>15</v>
      </c>
      <c r="F215" s="204" t="s">
        <v>16</v>
      </c>
      <c r="G215" s="414"/>
      <c r="H215" s="415"/>
    </row>
    <row r="216" spans="1:8" ht="38.25">
      <c r="A216" s="166" t="s">
        <v>34</v>
      </c>
      <c r="B216" s="244" t="s">
        <v>338</v>
      </c>
      <c r="C216" s="163" t="s">
        <v>81</v>
      </c>
      <c r="D216" s="251">
        <v>1</v>
      </c>
      <c r="E216" s="164"/>
      <c r="F216" s="165">
        <f t="shared" ref="F216:F223" si="32">D216*E216</f>
        <v>0</v>
      </c>
      <c r="G216" s="417">
        <f>+F216</f>
        <v>0</v>
      </c>
    </row>
    <row r="217" spans="1:8" ht="38.25">
      <c r="A217" s="166" t="s">
        <v>80</v>
      </c>
      <c r="B217" s="244" t="s">
        <v>339</v>
      </c>
      <c r="C217" s="163" t="s">
        <v>340</v>
      </c>
      <c r="D217" s="251">
        <v>2</v>
      </c>
      <c r="E217" s="164"/>
      <c r="F217" s="165">
        <f t="shared" si="32"/>
        <v>0</v>
      </c>
      <c r="H217" s="420">
        <f>+F217</f>
        <v>0</v>
      </c>
    </row>
    <row r="218" spans="1:8" ht="38.25">
      <c r="A218" s="166" t="s">
        <v>97</v>
      </c>
      <c r="B218" s="244" t="s">
        <v>560</v>
      </c>
      <c r="C218" s="163" t="s">
        <v>81</v>
      </c>
      <c r="D218" s="251">
        <v>4</v>
      </c>
      <c r="E218" s="164"/>
      <c r="F218" s="165">
        <f t="shared" si="32"/>
        <v>0</v>
      </c>
      <c r="H218" s="420">
        <f>+F218</f>
        <v>0</v>
      </c>
    </row>
    <row r="219" spans="1:8">
      <c r="A219" s="166" t="s">
        <v>98</v>
      </c>
      <c r="B219" s="244" t="s">
        <v>341</v>
      </c>
      <c r="C219" s="163" t="s">
        <v>82</v>
      </c>
      <c r="D219" s="251">
        <v>60</v>
      </c>
      <c r="E219" s="164"/>
      <c r="F219" s="165">
        <f t="shared" si="32"/>
        <v>0</v>
      </c>
      <c r="H219" s="420">
        <f>+F219</f>
        <v>0</v>
      </c>
    </row>
    <row r="220" spans="1:8" ht="51">
      <c r="A220" s="166" t="s">
        <v>99</v>
      </c>
      <c r="B220" s="244" t="s">
        <v>548</v>
      </c>
      <c r="C220" s="163" t="s">
        <v>81</v>
      </c>
      <c r="D220" s="251">
        <v>1</v>
      </c>
      <c r="E220" s="164"/>
      <c r="F220" s="165">
        <f t="shared" si="32"/>
        <v>0</v>
      </c>
      <c r="H220" s="420">
        <f>+F220</f>
        <v>0</v>
      </c>
    </row>
    <row r="221" spans="1:8" s="9" customFormat="1" ht="25.5">
      <c r="A221" s="166" t="s">
        <v>100</v>
      </c>
      <c r="B221" s="237" t="s">
        <v>543</v>
      </c>
      <c r="C221" s="163"/>
      <c r="D221" s="161"/>
      <c r="E221" s="167"/>
      <c r="F221" s="165"/>
      <c r="G221" s="414"/>
      <c r="H221" s="415"/>
    </row>
    <row r="222" spans="1:8" s="9" customFormat="1">
      <c r="A222" s="166" t="s">
        <v>634</v>
      </c>
      <c r="B222" s="244" t="s">
        <v>456</v>
      </c>
      <c r="C222" s="163" t="s">
        <v>91</v>
      </c>
      <c r="D222" s="251">
        <v>1</v>
      </c>
      <c r="E222" s="164"/>
      <c r="F222" s="165">
        <f t="shared" si="32"/>
        <v>0</v>
      </c>
      <c r="G222" s="417">
        <f>+F222</f>
        <v>0</v>
      </c>
      <c r="H222" s="415"/>
    </row>
    <row r="223" spans="1:8" s="9" customFormat="1">
      <c r="A223" s="166" t="s">
        <v>635</v>
      </c>
      <c r="B223" s="244" t="s">
        <v>457</v>
      </c>
      <c r="C223" s="163" t="s">
        <v>91</v>
      </c>
      <c r="D223" s="251">
        <v>1</v>
      </c>
      <c r="E223" s="164"/>
      <c r="F223" s="165">
        <f t="shared" si="32"/>
        <v>0</v>
      </c>
      <c r="G223" s="417">
        <f>+F223</f>
        <v>0</v>
      </c>
      <c r="H223" s="415"/>
    </row>
    <row r="224" spans="1:8" s="9" customFormat="1" ht="13.5">
      <c r="A224" s="178"/>
      <c r="B224" s="179" t="s">
        <v>657</v>
      </c>
      <c r="C224" s="180"/>
      <c r="D224" s="204"/>
      <c r="E224" s="205"/>
      <c r="F224" s="204"/>
      <c r="G224" s="414"/>
      <c r="H224" s="415"/>
    </row>
    <row r="225" spans="1:8" s="9" customFormat="1" ht="63.75">
      <c r="A225" s="334"/>
      <c r="B225" s="242" t="s">
        <v>690</v>
      </c>
      <c r="C225" s="163"/>
      <c r="D225" s="412"/>
      <c r="E225" s="413"/>
      <c r="F225" s="412"/>
      <c r="G225" s="414"/>
      <c r="H225" s="415"/>
    </row>
    <row r="226" spans="1:8" ht="25.5">
      <c r="A226" s="334" t="s">
        <v>101</v>
      </c>
      <c r="B226" s="242" t="s">
        <v>636</v>
      </c>
      <c r="C226" s="163" t="s">
        <v>81</v>
      </c>
      <c r="D226" s="251">
        <v>2</v>
      </c>
      <c r="E226" s="164"/>
      <c r="F226" s="165">
        <f>+D226*E226</f>
        <v>0</v>
      </c>
      <c r="G226" s="417">
        <f>+F226</f>
        <v>0</v>
      </c>
    </row>
    <row r="227" spans="1:8" ht="25.5">
      <c r="A227" s="334" t="s">
        <v>102</v>
      </c>
      <c r="B227" s="242" t="s">
        <v>637</v>
      </c>
      <c r="C227" s="163" t="s">
        <v>81</v>
      </c>
      <c r="D227" s="251">
        <v>2</v>
      </c>
      <c r="E227" s="164"/>
      <c r="F227" s="165">
        <f t="shared" ref="F227:F241" si="33">+D227*E227</f>
        <v>0</v>
      </c>
      <c r="G227" s="417">
        <f t="shared" ref="G227:G241" si="34">+F227</f>
        <v>0</v>
      </c>
    </row>
    <row r="228" spans="1:8">
      <c r="A228" s="334" t="s">
        <v>223</v>
      </c>
      <c r="B228" s="242" t="s">
        <v>638</v>
      </c>
      <c r="C228" s="163" t="s">
        <v>81</v>
      </c>
      <c r="D228" s="251">
        <v>4</v>
      </c>
      <c r="E228" s="164"/>
      <c r="F228" s="165">
        <f t="shared" si="33"/>
        <v>0</v>
      </c>
      <c r="G228" s="417">
        <f t="shared" si="34"/>
        <v>0</v>
      </c>
    </row>
    <row r="229" spans="1:8">
      <c r="A229" s="334" t="s">
        <v>224</v>
      </c>
      <c r="B229" s="242" t="s">
        <v>639</v>
      </c>
      <c r="C229" s="163" t="s">
        <v>81</v>
      </c>
      <c r="D229" s="251">
        <v>4</v>
      </c>
      <c r="E229" s="164"/>
      <c r="F229" s="165">
        <f t="shared" si="33"/>
        <v>0</v>
      </c>
      <c r="G229" s="417">
        <f t="shared" si="34"/>
        <v>0</v>
      </c>
    </row>
    <row r="230" spans="1:8">
      <c r="A230" s="334" t="s">
        <v>225</v>
      </c>
      <c r="B230" s="242" t="s">
        <v>640</v>
      </c>
      <c r="C230" s="163" t="s">
        <v>81</v>
      </c>
      <c r="D230" s="251">
        <v>4</v>
      </c>
      <c r="E230" s="164"/>
      <c r="F230" s="165">
        <f t="shared" si="33"/>
        <v>0</v>
      </c>
      <c r="G230" s="417">
        <f t="shared" si="34"/>
        <v>0</v>
      </c>
    </row>
    <row r="231" spans="1:8">
      <c r="A231" s="334" t="s">
        <v>253</v>
      </c>
      <c r="B231" s="242" t="s">
        <v>641</v>
      </c>
      <c r="C231" s="163" t="s">
        <v>81</v>
      </c>
      <c r="D231" s="251">
        <v>4</v>
      </c>
      <c r="E231" s="164"/>
      <c r="F231" s="165">
        <f t="shared" si="33"/>
        <v>0</v>
      </c>
      <c r="G231" s="417">
        <f t="shared" si="34"/>
        <v>0</v>
      </c>
    </row>
    <row r="232" spans="1:8">
      <c r="A232" s="334" t="s">
        <v>254</v>
      </c>
      <c r="B232" s="242" t="s">
        <v>642</v>
      </c>
      <c r="C232" s="163" t="s">
        <v>81</v>
      </c>
      <c r="D232" s="251">
        <v>4</v>
      </c>
      <c r="E232" s="164"/>
      <c r="F232" s="165">
        <f t="shared" si="33"/>
        <v>0</v>
      </c>
      <c r="G232" s="417">
        <f t="shared" si="34"/>
        <v>0</v>
      </c>
    </row>
    <row r="233" spans="1:8">
      <c r="A233" s="334" t="s">
        <v>226</v>
      </c>
      <c r="B233" s="242" t="s">
        <v>643</v>
      </c>
      <c r="C233" s="163" t="s">
        <v>81</v>
      </c>
      <c r="D233" s="251">
        <v>4</v>
      </c>
      <c r="E233" s="164"/>
      <c r="F233" s="165">
        <f t="shared" si="33"/>
        <v>0</v>
      </c>
      <c r="G233" s="417">
        <f t="shared" si="34"/>
        <v>0</v>
      </c>
    </row>
    <row r="234" spans="1:8">
      <c r="A234" s="334" t="s">
        <v>567</v>
      </c>
      <c r="B234" s="242" t="s">
        <v>644</v>
      </c>
      <c r="C234" s="163" t="s">
        <v>82</v>
      </c>
      <c r="D234" s="251">
        <v>10</v>
      </c>
      <c r="E234" s="164"/>
      <c r="F234" s="165">
        <f t="shared" si="33"/>
        <v>0</v>
      </c>
      <c r="G234" s="417">
        <f t="shared" si="34"/>
        <v>0</v>
      </c>
    </row>
    <row r="235" spans="1:8">
      <c r="A235" s="334" t="s">
        <v>568</v>
      </c>
      <c r="B235" s="242" t="s">
        <v>645</v>
      </c>
      <c r="C235" s="163" t="s">
        <v>82</v>
      </c>
      <c r="D235" s="251">
        <v>250</v>
      </c>
      <c r="E235" s="164"/>
      <c r="F235" s="165">
        <f t="shared" si="33"/>
        <v>0</v>
      </c>
      <c r="G235" s="417">
        <f t="shared" si="34"/>
        <v>0</v>
      </c>
    </row>
    <row r="236" spans="1:8">
      <c r="A236" s="334" t="s">
        <v>569</v>
      </c>
      <c r="B236" s="242" t="s">
        <v>646</v>
      </c>
      <c r="C236" s="163" t="s">
        <v>81</v>
      </c>
      <c r="D236" s="251">
        <v>4</v>
      </c>
      <c r="E236" s="164"/>
      <c r="F236" s="165">
        <f t="shared" si="33"/>
        <v>0</v>
      </c>
      <c r="G236" s="417">
        <f t="shared" si="34"/>
        <v>0</v>
      </c>
    </row>
    <row r="237" spans="1:8">
      <c r="A237" s="334" t="s">
        <v>570</v>
      </c>
      <c r="B237" s="242" t="s">
        <v>647</v>
      </c>
      <c r="C237" s="163" t="s">
        <v>82</v>
      </c>
      <c r="D237" s="251">
        <v>150</v>
      </c>
      <c r="E237" s="164"/>
      <c r="F237" s="165">
        <f t="shared" si="33"/>
        <v>0</v>
      </c>
      <c r="G237" s="417">
        <f t="shared" si="34"/>
        <v>0</v>
      </c>
    </row>
    <row r="238" spans="1:8">
      <c r="A238" s="334" t="s">
        <v>571</v>
      </c>
      <c r="B238" s="242" t="s">
        <v>648</v>
      </c>
      <c r="C238" s="163" t="s">
        <v>91</v>
      </c>
      <c r="D238" s="251">
        <v>1</v>
      </c>
      <c r="E238" s="164"/>
      <c r="F238" s="165">
        <f t="shared" si="33"/>
        <v>0</v>
      </c>
      <c r="G238" s="417">
        <f t="shared" si="34"/>
        <v>0</v>
      </c>
    </row>
    <row r="239" spans="1:8">
      <c r="A239" s="334" t="s">
        <v>572</v>
      </c>
      <c r="B239" s="242" t="s">
        <v>649</v>
      </c>
      <c r="C239" s="163" t="s">
        <v>81</v>
      </c>
      <c r="D239" s="251">
        <v>2</v>
      </c>
      <c r="E239" s="164"/>
      <c r="F239" s="165">
        <f t="shared" si="33"/>
        <v>0</v>
      </c>
      <c r="G239" s="417">
        <f t="shared" si="34"/>
        <v>0</v>
      </c>
    </row>
    <row r="240" spans="1:8">
      <c r="A240" s="334" t="s">
        <v>573</v>
      </c>
      <c r="B240" s="242" t="s">
        <v>650</v>
      </c>
      <c r="C240" s="163" t="s">
        <v>81</v>
      </c>
      <c r="D240" s="251">
        <v>1</v>
      </c>
      <c r="E240" s="164"/>
      <c r="F240" s="165">
        <f t="shared" si="33"/>
        <v>0</v>
      </c>
      <c r="G240" s="417">
        <f t="shared" si="34"/>
        <v>0</v>
      </c>
    </row>
    <row r="241" spans="1:8">
      <c r="A241" s="334" t="s">
        <v>574</v>
      </c>
      <c r="B241" s="242" t="s">
        <v>651</v>
      </c>
      <c r="C241" s="163" t="s">
        <v>652</v>
      </c>
      <c r="D241" s="251">
        <v>8</v>
      </c>
      <c r="E241" s="164"/>
      <c r="F241" s="165">
        <f t="shared" si="33"/>
        <v>0</v>
      </c>
      <c r="G241" s="417">
        <f t="shared" si="34"/>
        <v>0</v>
      </c>
    </row>
    <row r="242" spans="1:8" s="9" customFormat="1" ht="13.5">
      <c r="A242" s="178"/>
      <c r="B242" s="179" t="s">
        <v>108</v>
      </c>
      <c r="C242" s="180"/>
      <c r="D242" s="204"/>
      <c r="E242" s="205"/>
      <c r="F242" s="204"/>
      <c r="G242" s="414"/>
      <c r="H242" s="415"/>
    </row>
    <row r="243" spans="1:8" ht="25.5">
      <c r="A243" s="166" t="s">
        <v>575</v>
      </c>
      <c r="B243" s="244" t="s">
        <v>343</v>
      </c>
      <c r="C243" s="163" t="s">
        <v>91</v>
      </c>
      <c r="D243" s="256">
        <v>1</v>
      </c>
      <c r="E243" s="164"/>
      <c r="F243" s="165">
        <f t="shared" ref="F243" si="35">D243*E243</f>
        <v>0</v>
      </c>
      <c r="H243" s="420">
        <f>+F243</f>
        <v>0</v>
      </c>
    </row>
    <row r="244" spans="1:8" ht="25.5">
      <c r="A244" s="166" t="s">
        <v>431</v>
      </c>
      <c r="B244" s="244" t="s">
        <v>342</v>
      </c>
      <c r="C244" s="163" t="s">
        <v>91</v>
      </c>
      <c r="D244" s="256">
        <v>1</v>
      </c>
      <c r="E244" s="164"/>
      <c r="F244" s="165">
        <f t="shared" ref="F244" si="36">D244*E244</f>
        <v>0</v>
      </c>
      <c r="G244" s="417">
        <f>+F244</f>
        <v>0</v>
      </c>
      <c r="H244" s="420"/>
    </row>
    <row r="245" spans="1:8">
      <c r="A245" s="166" t="s">
        <v>276</v>
      </c>
      <c r="B245" s="244" t="s">
        <v>410</v>
      </c>
      <c r="C245" s="163" t="s">
        <v>84</v>
      </c>
      <c r="D245" s="256">
        <v>80</v>
      </c>
      <c r="E245" s="164"/>
      <c r="F245" s="165">
        <f>+E245*D245</f>
        <v>0</v>
      </c>
      <c r="G245" s="417">
        <f>+F245</f>
        <v>0</v>
      </c>
    </row>
    <row r="247" spans="1:8" ht="13.5" thickBot="1">
      <c r="A247" s="26"/>
      <c r="B247" s="333"/>
      <c r="C247" s="26"/>
      <c r="D247" s="25"/>
      <c r="E247" s="26"/>
      <c r="F247" s="25"/>
    </row>
    <row r="248" spans="1:8" ht="14.25" thickTop="1" thickBot="1">
      <c r="A248" s="61"/>
      <c r="B248" s="68" t="s">
        <v>9</v>
      </c>
      <c r="C248" s="24"/>
      <c r="D248" s="69"/>
      <c r="E248" s="50"/>
      <c r="F248" s="69">
        <f t="shared" ref="F248:H248" si="37">SUM(F216:F245)</f>
        <v>0</v>
      </c>
      <c r="G248" s="421">
        <f t="shared" si="37"/>
        <v>0</v>
      </c>
      <c r="H248" s="422">
        <f t="shared" si="37"/>
        <v>0</v>
      </c>
    </row>
    <row r="249" spans="1:8" ht="13.5" thickTop="1"/>
  </sheetData>
  <mergeCells count="7">
    <mergeCell ref="B174:E174"/>
    <mergeCell ref="B131:E131"/>
    <mergeCell ref="B170:E170"/>
    <mergeCell ref="B173:E173"/>
    <mergeCell ref="B172:E172"/>
    <mergeCell ref="B144:E144"/>
    <mergeCell ref="B146:E146"/>
  </mergeCells>
  <phoneticPr fontId="49" type="noConversion"/>
  <pageMargins left="0.62992125984251968" right="0.23622047244094491" top="0.62992125984251968" bottom="0.62992125984251968" header="0.31496062992125984" footer="0.31496062992125984"/>
  <pageSetup paperSize="9" scale="73" fitToHeight="0" orientation="portrait" r:id="rId1"/>
  <headerFooter>
    <oddFooter>&amp;CStran &amp;P od &amp;N</oddFooter>
  </headerFooter>
  <rowBreaks count="10" manualBreakCount="10">
    <brk id="13" max="16383" man="1"/>
    <brk id="40" max="16383" man="1"/>
    <brk id="62" max="16383" man="1"/>
    <brk id="81" max="16383" man="1"/>
    <brk id="127" max="16383" man="1"/>
    <brk id="141" max="16383" man="1"/>
    <brk id="165" max="16383" man="1"/>
    <brk id="175" max="16383" man="1"/>
    <brk id="190" max="7" man="1"/>
    <brk id="21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tint="-9.9978637043366805E-2"/>
    <pageSetUpPr fitToPage="1"/>
  </sheetPr>
  <dimension ref="A1:H151"/>
  <sheetViews>
    <sheetView view="pageBreakPreview" topLeftCell="A7" zoomScaleNormal="100" zoomScaleSheetLayoutView="100" workbookViewId="0">
      <selection activeCell="F15" sqref="F15"/>
    </sheetView>
  </sheetViews>
  <sheetFormatPr defaultColWidth="9.28515625" defaultRowHeight="12.75"/>
  <cols>
    <col min="1" max="1" width="102.7109375" style="13" bestFit="1" customWidth="1"/>
    <col min="2" max="8" width="9.28515625" style="13"/>
    <col min="9" max="16384" width="9.28515625" style="6"/>
  </cols>
  <sheetData>
    <row r="1" spans="1:1" ht="16.5">
      <c r="A1" s="202" t="s">
        <v>36</v>
      </c>
    </row>
    <row r="2" spans="1:1">
      <c r="A2" s="14"/>
    </row>
    <row r="3" spans="1:1">
      <c r="A3" s="203" t="s">
        <v>37</v>
      </c>
    </row>
    <row r="4" spans="1:1">
      <c r="A4" s="15"/>
    </row>
    <row r="5" spans="1:1" ht="76.5">
      <c r="A5" s="15" t="s">
        <v>38</v>
      </c>
    </row>
    <row r="6" spans="1:1">
      <c r="A6" s="16" t="s">
        <v>39</v>
      </c>
    </row>
    <row r="7" spans="1:1" ht="114.75">
      <c r="A7" s="15" t="s">
        <v>40</v>
      </c>
    </row>
    <row r="8" spans="1:1" ht="25.5">
      <c r="A8" s="16" t="s">
        <v>177</v>
      </c>
    </row>
    <row r="9" spans="1:1" ht="369.75">
      <c r="A9" s="15" t="s">
        <v>41</v>
      </c>
    </row>
    <row r="10" spans="1:1">
      <c r="A10" s="17"/>
    </row>
    <row r="11" spans="1:1" ht="165.75" customHeight="1">
      <c r="A11" s="15" t="s">
        <v>42</v>
      </c>
    </row>
    <row r="12" spans="1:1" ht="140.25">
      <c r="A12" s="15" t="s">
        <v>43</v>
      </c>
    </row>
    <row r="13" spans="1:1">
      <c r="A13" s="203" t="s">
        <v>44</v>
      </c>
    </row>
    <row r="14" spans="1:1">
      <c r="A14" s="15"/>
    </row>
    <row r="15" spans="1:1" ht="25.5">
      <c r="A15" s="15" t="s">
        <v>45</v>
      </c>
    </row>
    <row r="16" spans="1:1">
      <c r="A16" s="15"/>
    </row>
    <row r="17" spans="1:8" ht="153">
      <c r="A17" s="16" t="s">
        <v>178</v>
      </c>
    </row>
    <row r="18" spans="1:8" ht="38.25">
      <c r="A18" s="15" t="s">
        <v>46</v>
      </c>
    </row>
    <row r="19" spans="1:8" ht="63.75">
      <c r="A19" s="15" t="s">
        <v>179</v>
      </c>
    </row>
    <row r="20" spans="1:8" ht="81" customHeight="1">
      <c r="A20" s="16" t="s">
        <v>180</v>
      </c>
    </row>
    <row r="21" spans="1:8" s="8" customFormat="1" ht="162.75" customHeight="1">
      <c r="A21" s="18" t="s">
        <v>47</v>
      </c>
      <c r="B21" s="19"/>
      <c r="C21" s="19"/>
      <c r="D21" s="19"/>
      <c r="E21" s="19"/>
      <c r="F21" s="19"/>
      <c r="G21" s="19"/>
      <c r="H21" s="19"/>
    </row>
    <row r="22" spans="1:8" s="8" customFormat="1">
      <c r="A22" s="20" t="s">
        <v>48</v>
      </c>
      <c r="B22" s="19"/>
      <c r="C22" s="19"/>
      <c r="D22" s="19"/>
      <c r="E22" s="19"/>
      <c r="F22" s="19"/>
      <c r="G22" s="19"/>
      <c r="H22" s="19"/>
    </row>
    <row r="23" spans="1:8" ht="38.25">
      <c r="A23" s="21" t="s">
        <v>49</v>
      </c>
    </row>
    <row r="24" spans="1:8">
      <c r="A24" s="15" t="s">
        <v>50</v>
      </c>
    </row>
    <row r="25" spans="1:8" ht="25.5">
      <c r="A25" s="15" t="s">
        <v>51</v>
      </c>
    </row>
    <row r="26" spans="1:8" ht="38.25">
      <c r="A26" s="15" t="s">
        <v>52</v>
      </c>
    </row>
    <row r="27" spans="1:8" ht="38.25">
      <c r="A27" s="15" t="s">
        <v>53</v>
      </c>
    </row>
    <row r="28" spans="1:8">
      <c r="A28" s="16"/>
    </row>
    <row r="29" spans="1:8">
      <c r="A29" s="203" t="s">
        <v>54</v>
      </c>
    </row>
    <row r="30" spans="1:8">
      <c r="A30" s="16"/>
    </row>
    <row r="31" spans="1:8" ht="51">
      <c r="A31" s="15" t="s">
        <v>55</v>
      </c>
    </row>
    <row r="32" spans="1:8">
      <c r="A32" s="15"/>
    </row>
    <row r="33" spans="1:3" ht="38.25">
      <c r="A33" s="16" t="s">
        <v>181</v>
      </c>
    </row>
    <row r="34" spans="1:3">
      <c r="A34" s="15"/>
    </row>
    <row r="35" spans="1:3" ht="102">
      <c r="A35" s="16" t="s">
        <v>182</v>
      </c>
    </row>
    <row r="36" spans="1:3">
      <c r="A36" s="15"/>
    </row>
    <row r="37" spans="1:3" ht="25.5">
      <c r="A37" s="16" t="s">
        <v>183</v>
      </c>
    </row>
    <row r="38" spans="1:3" ht="51">
      <c r="A38" s="15" t="s">
        <v>56</v>
      </c>
    </row>
    <row r="39" spans="1:3" ht="80.25" customHeight="1">
      <c r="A39" s="16" t="s">
        <v>184</v>
      </c>
    </row>
    <row r="40" spans="1:3">
      <c r="A40" s="15"/>
    </row>
    <row r="41" spans="1:3">
      <c r="A41" s="203" t="s">
        <v>57</v>
      </c>
    </row>
    <row r="42" spans="1:3">
      <c r="A42" s="15"/>
    </row>
    <row r="43" spans="1:3" ht="25.5">
      <c r="A43" s="15" t="s">
        <v>58</v>
      </c>
    </row>
    <row r="44" spans="1:3" ht="63.75">
      <c r="A44" s="16" t="s">
        <v>185</v>
      </c>
      <c r="C44" s="441"/>
    </row>
    <row r="45" spans="1:3" ht="127.5">
      <c r="A45" s="16" t="s">
        <v>186</v>
      </c>
    </row>
    <row r="46" spans="1:3" ht="25.5">
      <c r="A46" s="15" t="s">
        <v>59</v>
      </c>
    </row>
    <row r="47" spans="1:3">
      <c r="A47" s="15" t="s">
        <v>60</v>
      </c>
    </row>
    <row r="48" spans="1:3">
      <c r="A48" s="15"/>
    </row>
    <row r="49" spans="1:1" ht="107.25" customHeight="1">
      <c r="A49" s="16" t="s">
        <v>187</v>
      </c>
    </row>
    <row r="50" spans="1:1">
      <c r="A50" s="15"/>
    </row>
    <row r="51" spans="1:1" ht="25.5">
      <c r="A51" s="203" t="s">
        <v>61</v>
      </c>
    </row>
    <row r="52" spans="1:1">
      <c r="A52" s="15"/>
    </row>
    <row r="53" spans="1:1" ht="25.5">
      <c r="A53" s="15" t="s">
        <v>58</v>
      </c>
    </row>
    <row r="54" spans="1:1">
      <c r="A54" s="15"/>
    </row>
    <row r="55" spans="1:1" ht="140.25">
      <c r="A55" s="16" t="s">
        <v>188</v>
      </c>
    </row>
    <row r="56" spans="1:1">
      <c r="A56" s="15"/>
    </row>
    <row r="57" spans="1:1" ht="140.25" customHeight="1">
      <c r="A57" s="16" t="s">
        <v>189</v>
      </c>
    </row>
    <row r="58" spans="1:1">
      <c r="A58" s="15"/>
    </row>
    <row r="59" spans="1:1">
      <c r="A59" s="203" t="s">
        <v>62</v>
      </c>
    </row>
    <row r="60" spans="1:1">
      <c r="A60" s="15"/>
    </row>
    <row r="61" spans="1:1" ht="76.5">
      <c r="A61" s="15" t="s">
        <v>63</v>
      </c>
    </row>
    <row r="62" spans="1:1">
      <c r="A62" s="16"/>
    </row>
    <row r="63" spans="1:1" ht="38.25">
      <c r="A63" s="16" t="s">
        <v>190</v>
      </c>
    </row>
    <row r="64" spans="1:1">
      <c r="A64" s="16"/>
    </row>
    <row r="65" spans="1:1" ht="81" customHeight="1">
      <c r="A65" s="16" t="s">
        <v>191</v>
      </c>
    </row>
    <row r="66" spans="1:1">
      <c r="A66" s="15"/>
    </row>
    <row r="67" spans="1:1" ht="38.25">
      <c r="A67" s="16" t="s">
        <v>192</v>
      </c>
    </row>
    <row r="68" spans="1:1" ht="25.5">
      <c r="A68" s="15" t="s">
        <v>64</v>
      </c>
    </row>
    <row r="69" spans="1:1">
      <c r="A69" s="15"/>
    </row>
    <row r="70" spans="1:1" ht="79.5" customHeight="1">
      <c r="A70" s="16" t="s">
        <v>193</v>
      </c>
    </row>
    <row r="71" spans="1:1">
      <c r="A71" s="15"/>
    </row>
    <row r="72" spans="1:1" ht="38.25">
      <c r="A72" s="16" t="s">
        <v>194</v>
      </c>
    </row>
    <row r="73" spans="1:1">
      <c r="A73" s="203" t="s">
        <v>65</v>
      </c>
    </row>
    <row r="74" spans="1:1">
      <c r="A74" s="15"/>
    </row>
    <row r="75" spans="1:1" ht="25.5">
      <c r="A75" s="15" t="s">
        <v>66</v>
      </c>
    </row>
    <row r="76" spans="1:1">
      <c r="A76" s="15"/>
    </row>
    <row r="77" spans="1:1" ht="133.5" customHeight="1">
      <c r="A77" s="16" t="s">
        <v>195</v>
      </c>
    </row>
    <row r="78" spans="1:1" ht="89.25">
      <c r="A78" s="16" t="s">
        <v>196</v>
      </c>
    </row>
    <row r="79" spans="1:1">
      <c r="A79" s="15"/>
    </row>
    <row r="80" spans="1:1">
      <c r="A80" s="203" t="s">
        <v>67</v>
      </c>
    </row>
    <row r="81" spans="1:1">
      <c r="A81" s="15"/>
    </row>
    <row r="82" spans="1:1" ht="25.5">
      <c r="A82" s="15" t="s">
        <v>68</v>
      </c>
    </row>
    <row r="83" spans="1:1">
      <c r="A83" s="15"/>
    </row>
    <row r="84" spans="1:1" ht="38.25">
      <c r="A84" s="16" t="s">
        <v>197</v>
      </c>
    </row>
    <row r="85" spans="1:1">
      <c r="A85" s="15"/>
    </row>
    <row r="86" spans="1:1" ht="51">
      <c r="A86" s="16" t="s">
        <v>198</v>
      </c>
    </row>
    <row r="87" spans="1:1">
      <c r="A87" s="15"/>
    </row>
    <row r="88" spans="1:1" ht="142.5" customHeight="1">
      <c r="A88" s="16" t="s">
        <v>199</v>
      </c>
    </row>
    <row r="89" spans="1:1" ht="25.5">
      <c r="A89" s="203" t="s">
        <v>69</v>
      </c>
    </row>
    <row r="90" spans="1:1">
      <c r="A90" s="15"/>
    </row>
    <row r="91" spans="1:1" ht="76.5">
      <c r="A91" s="16" t="s">
        <v>200</v>
      </c>
    </row>
    <row r="92" spans="1:1">
      <c r="A92" s="15"/>
    </row>
    <row r="93" spans="1:1" ht="51">
      <c r="A93" s="16" t="s">
        <v>201</v>
      </c>
    </row>
    <row r="94" spans="1:1">
      <c r="A94" s="15"/>
    </row>
    <row r="95" spans="1:1" ht="102">
      <c r="A95" s="16" t="s">
        <v>202</v>
      </c>
    </row>
    <row r="96" spans="1:1">
      <c r="A96" s="16"/>
    </row>
    <row r="97" spans="1:1" ht="140.25">
      <c r="A97" s="16" t="s">
        <v>203</v>
      </c>
    </row>
    <row r="98" spans="1:1" ht="63.75">
      <c r="A98" s="16" t="s">
        <v>204</v>
      </c>
    </row>
    <row r="99" spans="1:1">
      <c r="A99" s="15"/>
    </row>
    <row r="100" spans="1:1" ht="89.25">
      <c r="A100" s="16" t="s">
        <v>205</v>
      </c>
    </row>
    <row r="101" spans="1:1">
      <c r="A101" s="15"/>
    </row>
    <row r="102" spans="1:1">
      <c r="A102" s="203" t="s">
        <v>70</v>
      </c>
    </row>
    <row r="103" spans="1:1">
      <c r="A103" s="15"/>
    </row>
    <row r="104" spans="1:1" ht="38.25">
      <c r="A104" s="15" t="s">
        <v>71</v>
      </c>
    </row>
    <row r="105" spans="1:1">
      <c r="A105" s="15"/>
    </row>
    <row r="106" spans="1:1">
      <c r="A106" s="15" t="s">
        <v>72</v>
      </c>
    </row>
    <row r="107" spans="1:1">
      <c r="A107" s="15"/>
    </row>
    <row r="108" spans="1:1" ht="29.25" customHeight="1">
      <c r="A108" s="15" t="s">
        <v>73</v>
      </c>
    </row>
    <row r="109" spans="1:1">
      <c r="A109" s="15"/>
    </row>
    <row r="110" spans="1:1" ht="93" customHeight="1">
      <c r="A110" s="16" t="s">
        <v>206</v>
      </c>
    </row>
    <row r="111" spans="1:1">
      <c r="A111" s="15"/>
    </row>
    <row r="112" spans="1:1" ht="80.25" customHeight="1">
      <c r="A112" s="16" t="s">
        <v>207</v>
      </c>
    </row>
    <row r="113" spans="1:1">
      <c r="A113" s="15"/>
    </row>
    <row r="114" spans="1:1" ht="108.75" customHeight="1">
      <c r="A114" s="16" t="s">
        <v>208</v>
      </c>
    </row>
    <row r="115" spans="1:1">
      <c r="A115" s="203" t="s">
        <v>74</v>
      </c>
    </row>
    <row r="116" spans="1:1">
      <c r="A116" s="15"/>
    </row>
    <row r="117" spans="1:1" ht="89.25">
      <c r="A117" s="15" t="s">
        <v>87</v>
      </c>
    </row>
    <row r="118" spans="1:1">
      <c r="A118" s="15"/>
    </row>
    <row r="119" spans="1:1" ht="114.75">
      <c r="A119" s="16" t="s">
        <v>209</v>
      </c>
    </row>
    <row r="120" spans="1:1">
      <c r="A120" s="15"/>
    </row>
    <row r="121" spans="1:1" ht="145.5" customHeight="1">
      <c r="A121" s="16" t="s">
        <v>210</v>
      </c>
    </row>
    <row r="122" spans="1:1">
      <c r="A122" s="203" t="s">
        <v>75</v>
      </c>
    </row>
    <row r="123" spans="1:1">
      <c r="A123" s="15"/>
    </row>
    <row r="124" spans="1:1" ht="38.25">
      <c r="A124" s="15" t="s">
        <v>76</v>
      </c>
    </row>
    <row r="125" spans="1:1">
      <c r="A125" s="16"/>
    </row>
    <row r="126" spans="1:1" ht="117.75" customHeight="1">
      <c r="A126" s="16" t="s">
        <v>211</v>
      </c>
    </row>
    <row r="127" spans="1:1">
      <c r="A127" s="16"/>
    </row>
    <row r="128" spans="1:1" ht="63.75">
      <c r="A128" s="16" t="s">
        <v>212</v>
      </c>
    </row>
    <row r="129" spans="1:8">
      <c r="A129" s="15"/>
    </row>
    <row r="130" spans="1:8" ht="176.25" customHeight="1">
      <c r="A130" s="16" t="s">
        <v>213</v>
      </c>
    </row>
    <row r="131" spans="1:8">
      <c r="A131" s="203" t="s">
        <v>77</v>
      </c>
    </row>
    <row r="132" spans="1:8" s="8" customFormat="1">
      <c r="A132" s="18"/>
      <c r="B132" s="19"/>
      <c r="C132" s="19"/>
      <c r="D132" s="19"/>
      <c r="E132" s="19"/>
      <c r="F132" s="19"/>
      <c r="G132" s="19"/>
      <c r="H132" s="19"/>
    </row>
    <row r="133" spans="1:8" ht="38.25">
      <c r="A133" s="15" t="s">
        <v>88</v>
      </c>
    </row>
    <row r="134" spans="1:8">
      <c r="A134" s="15"/>
    </row>
    <row r="135" spans="1:8" ht="120.75" customHeight="1">
      <c r="A135" s="16" t="s">
        <v>214</v>
      </c>
    </row>
    <row r="136" spans="1:8">
      <c r="A136" s="15"/>
    </row>
    <row r="137" spans="1:8" ht="75" customHeight="1">
      <c r="A137" s="16" t="s">
        <v>215</v>
      </c>
    </row>
    <row r="138" spans="1:8">
      <c r="A138" s="15"/>
    </row>
    <row r="139" spans="1:8" ht="63.75">
      <c r="A139" s="16" t="s">
        <v>216</v>
      </c>
    </row>
    <row r="140" spans="1:8">
      <c r="A140" s="15"/>
    </row>
    <row r="141" spans="1:8">
      <c r="A141" s="22"/>
    </row>
    <row r="142" spans="1:8">
      <c r="A142" s="22"/>
    </row>
    <row r="143" spans="1:8">
      <c r="A143" s="22"/>
    </row>
    <row r="144" spans="1:8">
      <c r="A144" s="22"/>
    </row>
    <row r="145" spans="1:1">
      <c r="A145" s="22"/>
    </row>
    <row r="146" spans="1:1">
      <c r="A146" s="22"/>
    </row>
    <row r="147" spans="1:1">
      <c r="A147" s="22"/>
    </row>
    <row r="148" spans="1:1">
      <c r="A148" s="22"/>
    </row>
    <row r="149" spans="1:1">
      <c r="A149" s="22"/>
    </row>
    <row r="150" spans="1:1">
      <c r="A150" s="22"/>
    </row>
    <row r="151" spans="1:1">
      <c r="A151" s="22"/>
    </row>
  </sheetData>
  <pageMargins left="0.62992125984251968" right="0.23622047244094491" top="0.62992125984251968" bottom="0.62992125984251968" header="0.31496062992125984" footer="0.31496062992125984"/>
  <pageSetup paperSize="9" scale="91" fitToHeight="0" orientation="portrait" r:id="rId1"/>
  <headerFooter>
    <oddFooter>&amp;CStran &amp;P od &amp;N</oddFooter>
  </headerFooter>
  <rowBreaks count="3" manualBreakCount="3">
    <brk id="72" max="16383" man="1"/>
    <brk id="114"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1">
    <tabColor theme="9" tint="0.79998168889431442"/>
  </sheetPr>
  <dimension ref="A1:K44"/>
  <sheetViews>
    <sheetView view="pageBreakPreview" zoomScale="60" zoomScaleNormal="110" workbookViewId="0">
      <selection activeCell="M24" sqref="M24"/>
    </sheetView>
  </sheetViews>
  <sheetFormatPr defaultRowHeight="15.75"/>
  <cols>
    <col min="1" max="1" width="4.85546875" style="312" customWidth="1"/>
    <col min="2" max="2" width="75" style="314" customWidth="1"/>
    <col min="3" max="4" width="7" style="312" customWidth="1"/>
    <col min="5" max="6" width="17.85546875" style="312" customWidth="1"/>
    <col min="7" max="7" width="15.28515625" style="313" customWidth="1"/>
    <col min="8" max="16384" width="9.140625" style="312"/>
  </cols>
  <sheetData>
    <row r="1" spans="2:7">
      <c r="B1" s="326"/>
      <c r="G1" s="312"/>
    </row>
    <row r="2" spans="2:7">
      <c r="B2" s="327" t="s">
        <v>697</v>
      </c>
      <c r="G2" s="312"/>
    </row>
    <row r="3" spans="2:7">
      <c r="B3" s="327" t="s">
        <v>531</v>
      </c>
      <c r="G3" s="312"/>
    </row>
    <row r="4" spans="2:7">
      <c r="B4" s="326"/>
      <c r="G4" s="312"/>
    </row>
    <row r="5" spans="2:7">
      <c r="B5" s="327" t="s">
        <v>20</v>
      </c>
      <c r="G5" s="312"/>
    </row>
    <row r="6" spans="2:7">
      <c r="B6" s="328" t="s">
        <v>293</v>
      </c>
      <c r="G6" s="312"/>
    </row>
    <row r="7" spans="2:7">
      <c r="B7" s="328" t="s">
        <v>294</v>
      </c>
      <c r="G7" s="312"/>
    </row>
    <row r="8" spans="2:7">
      <c r="B8" s="328" t="s">
        <v>295</v>
      </c>
      <c r="G8" s="312"/>
    </row>
    <row r="9" spans="2:7">
      <c r="B9" s="326"/>
      <c r="G9" s="312"/>
    </row>
    <row r="10" spans="2:7">
      <c r="B10" s="327" t="s">
        <v>21</v>
      </c>
      <c r="G10" s="312"/>
    </row>
    <row r="11" spans="2:7">
      <c r="B11" s="328" t="s">
        <v>530</v>
      </c>
      <c r="G11" s="312"/>
    </row>
    <row r="12" spans="2:7">
      <c r="B12" s="328" t="s">
        <v>529</v>
      </c>
      <c r="G12" s="312"/>
    </row>
    <row r="13" spans="2:7">
      <c r="B13" s="328" t="s">
        <v>385</v>
      </c>
      <c r="G13" s="312"/>
    </row>
    <row r="14" spans="2:7">
      <c r="B14" s="326"/>
      <c r="G14" s="312"/>
    </row>
    <row r="15" spans="2:7">
      <c r="B15" s="327" t="s">
        <v>528</v>
      </c>
      <c r="G15" s="312"/>
    </row>
    <row r="16" spans="2:7">
      <c r="B16" s="326" t="s">
        <v>527</v>
      </c>
      <c r="G16" s="312"/>
    </row>
    <row r="17" spans="1:11">
      <c r="A17" s="322"/>
      <c r="B17" s="325"/>
      <c r="C17" s="324"/>
      <c r="D17" s="324"/>
      <c r="E17" s="324"/>
      <c r="F17" s="324"/>
      <c r="G17" s="323"/>
      <c r="H17" s="322"/>
      <c r="I17" s="322"/>
      <c r="J17" s="322"/>
      <c r="K17" s="322"/>
    </row>
    <row r="18" spans="1:11" s="320" customFormat="1">
      <c r="B18" s="321" t="s">
        <v>526</v>
      </c>
    </row>
    <row r="19" spans="1:11" s="320" customFormat="1">
      <c r="B19" s="319" t="s">
        <v>525</v>
      </c>
    </row>
    <row r="20" spans="1:11" s="320" customFormat="1" ht="31.5">
      <c r="B20" s="319" t="s">
        <v>524</v>
      </c>
    </row>
    <row r="21" spans="1:11" s="320" customFormat="1" ht="31.5">
      <c r="B21" s="319" t="s">
        <v>523</v>
      </c>
    </row>
    <row r="22" spans="1:11" s="320" customFormat="1">
      <c r="B22" s="319" t="s">
        <v>522</v>
      </c>
    </row>
    <row r="23" spans="1:11" s="320" customFormat="1" ht="31.5">
      <c r="B23" s="319" t="s">
        <v>521</v>
      </c>
    </row>
    <row r="24" spans="1:11" s="315" customFormat="1" ht="47.25">
      <c r="A24" s="316"/>
      <c r="B24" s="319" t="s">
        <v>520</v>
      </c>
      <c r="C24" s="318"/>
      <c r="D24" s="318"/>
      <c r="E24" s="318"/>
      <c r="F24" s="318"/>
      <c r="G24" s="317"/>
      <c r="H24" s="316"/>
      <c r="I24" s="316"/>
      <c r="J24" s="316"/>
      <c r="K24" s="316"/>
    </row>
    <row r="25" spans="1:11" s="315" customFormat="1" ht="47.25">
      <c r="A25" s="316"/>
      <c r="B25" s="319" t="s">
        <v>519</v>
      </c>
      <c r="C25" s="318"/>
      <c r="D25" s="318"/>
      <c r="E25" s="318"/>
      <c r="F25" s="318"/>
      <c r="G25" s="317"/>
      <c r="H25" s="316"/>
      <c r="I25" s="316"/>
      <c r="J25" s="316"/>
      <c r="K25" s="316"/>
    </row>
    <row r="44" spans="3:3">
      <c r="C44" s="440"/>
    </row>
  </sheetData>
  <sheetProtection selectLockedCells="1" selectUnlockedCells="1"/>
  <pageMargins left="0.78740157480314965" right="0.59055118110236227" top="1.0629921259842521" bottom="0.98425196850393704" header="0.31496062992125984" footer="0.39370078740157483"/>
  <pageSetup paperSize="9" firstPageNumber="0" orientation="portrait" r:id="rId1"/>
  <headerFooter alignWithMargins="0">
    <oddHeader>&amp;L&amp;G</oddHeader>
    <oddFooter>&amp;L&amp;8Dokument: &amp;F&amp;C&amp;"Calibri,Regular"&amp;9Stran: &amp;P/&amp;N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5">
    <tabColor theme="9" tint="0.79998168889431442"/>
  </sheetPr>
  <dimension ref="A1:IP44"/>
  <sheetViews>
    <sheetView view="pageBreakPreview" topLeftCell="A13" zoomScale="85" zoomScaleNormal="85" zoomScaleSheetLayoutView="85" workbookViewId="0">
      <selection activeCell="E13" sqref="E13"/>
    </sheetView>
  </sheetViews>
  <sheetFormatPr defaultRowHeight="12.75"/>
  <cols>
    <col min="1" max="2" width="4.85546875" style="282" customWidth="1"/>
    <col min="3" max="3" width="53.85546875" style="281" customWidth="1"/>
    <col min="4" max="4" width="7.5703125" style="282" customWidth="1"/>
    <col min="5" max="5" width="6.28515625" style="281" customWidth="1"/>
    <col min="6" max="6" width="10.42578125" style="282" customWidth="1"/>
    <col min="7" max="7" width="12.28515625" style="282" customWidth="1"/>
    <col min="8" max="8" width="11.140625" style="463" bestFit="1" customWidth="1"/>
    <col min="9" max="9" width="13.42578125" style="392" bestFit="1" customWidth="1"/>
    <col min="10" max="16384" width="9.140625" style="281"/>
  </cols>
  <sheetData>
    <row r="1" spans="1:9" s="309" customFormat="1">
      <c r="A1" s="309" t="s">
        <v>518</v>
      </c>
      <c r="C1" s="309" t="s">
        <v>517</v>
      </c>
      <c r="D1" s="311" t="s">
        <v>516</v>
      </c>
      <c r="E1" s="309" t="s">
        <v>515</v>
      </c>
      <c r="F1" s="310" t="s">
        <v>514</v>
      </c>
      <c r="G1" s="309" t="s">
        <v>513</v>
      </c>
      <c r="H1" s="463" t="s">
        <v>686</v>
      </c>
      <c r="I1" s="392" t="s">
        <v>687</v>
      </c>
    </row>
    <row r="2" spans="1:9">
      <c r="C2" s="308"/>
      <c r="I2" s="389"/>
    </row>
    <row r="4" spans="1:9">
      <c r="A4" s="306">
        <v>1</v>
      </c>
      <c r="B4" s="306"/>
      <c r="C4" s="305" t="s">
        <v>512</v>
      </c>
      <c r="D4" s="285"/>
      <c r="E4" s="284"/>
      <c r="F4" s="304"/>
      <c r="G4" s="304"/>
    </row>
    <row r="5" spans="1:9">
      <c r="A5" s="287"/>
      <c r="B5" s="287"/>
      <c r="C5" s="307"/>
      <c r="D5" s="285"/>
      <c r="E5" s="284"/>
      <c r="F5" s="295"/>
      <c r="G5" s="295"/>
    </row>
    <row r="6" spans="1:9" ht="25.5">
      <c r="A6" s="303" t="s">
        <v>510</v>
      </c>
      <c r="B6" s="306"/>
      <c r="C6" s="305" t="s">
        <v>511</v>
      </c>
      <c r="D6" s="285"/>
      <c r="E6" s="284"/>
      <c r="F6" s="304"/>
      <c r="G6" s="304"/>
      <c r="H6" s="464"/>
    </row>
    <row r="7" spans="1:9" ht="25.5">
      <c r="A7" s="303" t="s">
        <v>510</v>
      </c>
      <c r="B7" s="285"/>
      <c r="C7" s="302" t="s">
        <v>509</v>
      </c>
      <c r="D7" s="285"/>
      <c r="E7" s="284"/>
      <c r="F7" s="285"/>
      <c r="G7" s="285"/>
    </row>
    <row r="8" spans="1:9">
      <c r="A8" s="285"/>
      <c r="B8" s="285"/>
      <c r="C8" s="284"/>
      <c r="D8" s="285"/>
      <c r="E8" s="284"/>
      <c r="F8" s="295"/>
      <c r="G8" s="294"/>
    </row>
    <row r="9" spans="1:9" ht="25.5">
      <c r="A9" s="290">
        <f>+$A$4+COUNT(A$7:A7)*0.01+0.01</f>
        <v>1.01</v>
      </c>
      <c r="B9" s="281" t="s">
        <v>508</v>
      </c>
      <c r="C9" s="281" t="s">
        <v>507</v>
      </c>
      <c r="D9" s="285">
        <v>174</v>
      </c>
      <c r="E9" s="284" t="s">
        <v>459</v>
      </c>
      <c r="F9" s="295"/>
      <c r="G9" s="294">
        <f t="shared" ref="G9:G22" si="0">F9*D9</f>
        <v>0</v>
      </c>
      <c r="H9" s="465">
        <f>+G9</f>
        <v>0</v>
      </c>
    </row>
    <row r="10" spans="1:9" ht="25.5">
      <c r="A10" s="290">
        <f>+$A$4+COUNT(A$7:A9)*0.01+0.01</f>
        <v>1.02</v>
      </c>
      <c r="B10" s="281" t="s">
        <v>506</v>
      </c>
      <c r="C10" s="281" t="s">
        <v>505</v>
      </c>
      <c r="D10" s="285">
        <v>10</v>
      </c>
      <c r="E10" s="284" t="s">
        <v>459</v>
      </c>
      <c r="F10" s="295"/>
      <c r="G10" s="294">
        <f t="shared" si="0"/>
        <v>0</v>
      </c>
      <c r="H10" s="465">
        <f t="shared" ref="H10:H22" si="1">+G10</f>
        <v>0</v>
      </c>
    </row>
    <row r="11" spans="1:9" ht="25.5">
      <c r="A11" s="290">
        <f>+$A$4+COUNT(A$7:A10)*0.01+0.01</f>
        <v>1.03</v>
      </c>
      <c r="B11" s="281" t="s">
        <v>504</v>
      </c>
      <c r="C11" s="281" t="s">
        <v>502</v>
      </c>
      <c r="D11" s="285">
        <v>67</v>
      </c>
      <c r="E11" s="284" t="s">
        <v>459</v>
      </c>
      <c r="F11" s="295"/>
      <c r="G11" s="294">
        <f t="shared" si="0"/>
        <v>0</v>
      </c>
      <c r="H11" s="465">
        <f t="shared" si="1"/>
        <v>0</v>
      </c>
    </row>
    <row r="12" spans="1:9" ht="25.5">
      <c r="A12" s="290">
        <f>+$A$4+COUNT(A$7:A11)*0.01+0.01</f>
        <v>1.04</v>
      </c>
      <c r="B12" s="281" t="s">
        <v>503</v>
      </c>
      <c r="C12" s="281" t="s">
        <v>502</v>
      </c>
      <c r="D12" s="285">
        <v>52</v>
      </c>
      <c r="E12" s="284" t="s">
        <v>459</v>
      </c>
      <c r="F12" s="295"/>
      <c r="G12" s="294">
        <f t="shared" si="0"/>
        <v>0</v>
      </c>
      <c r="H12" s="465">
        <f t="shared" si="1"/>
        <v>0</v>
      </c>
    </row>
    <row r="13" spans="1:9" ht="38.25">
      <c r="A13" s="290">
        <f>+$A$4+COUNT(A$7:A11)*0.01+0.01</f>
        <v>1.04</v>
      </c>
      <c r="B13" s="281" t="s">
        <v>501</v>
      </c>
      <c r="C13" s="281" t="s">
        <v>498</v>
      </c>
      <c r="D13" s="285">
        <v>25</v>
      </c>
      <c r="E13" s="284" t="s">
        <v>459</v>
      </c>
      <c r="F13" s="295"/>
      <c r="G13" s="294">
        <f t="shared" si="0"/>
        <v>0</v>
      </c>
      <c r="H13" s="465">
        <f t="shared" si="1"/>
        <v>0</v>
      </c>
    </row>
    <row r="14" spans="1:9" ht="38.25">
      <c r="A14" s="290">
        <f>+$A$4+COUNT(A$7:A13)*0.01+0.01</f>
        <v>1.06</v>
      </c>
      <c r="B14" s="281" t="s">
        <v>500</v>
      </c>
      <c r="C14" s="281" t="s">
        <v>496</v>
      </c>
      <c r="D14" s="285">
        <v>12</v>
      </c>
      <c r="E14" s="284" t="s">
        <v>459</v>
      </c>
      <c r="F14" s="295"/>
      <c r="G14" s="294">
        <f t="shared" si="0"/>
        <v>0</v>
      </c>
      <c r="H14" s="465">
        <f t="shared" si="1"/>
        <v>0</v>
      </c>
    </row>
    <row r="15" spans="1:9" ht="38.25">
      <c r="A15" s="290">
        <f>+$A$4+COUNT(A$7:A13)*0.01+0.01</f>
        <v>1.06</v>
      </c>
      <c r="B15" s="281" t="s">
        <v>499</v>
      </c>
      <c r="C15" s="281" t="s">
        <v>498</v>
      </c>
      <c r="D15" s="285">
        <v>36</v>
      </c>
      <c r="E15" s="284" t="s">
        <v>459</v>
      </c>
      <c r="F15" s="295"/>
      <c r="G15" s="294">
        <f t="shared" si="0"/>
        <v>0</v>
      </c>
      <c r="H15" s="465">
        <f t="shared" si="1"/>
        <v>0</v>
      </c>
    </row>
    <row r="16" spans="1:9" ht="38.25">
      <c r="A16" s="290">
        <f>+$A$4+COUNT(A$7:A15)*0.01+0.01</f>
        <v>1.08</v>
      </c>
      <c r="B16" s="281" t="s">
        <v>497</v>
      </c>
      <c r="C16" s="281" t="s">
        <v>496</v>
      </c>
      <c r="D16" s="285">
        <v>2</v>
      </c>
      <c r="E16" s="284" t="s">
        <v>459</v>
      </c>
      <c r="F16" s="295"/>
      <c r="G16" s="294">
        <f t="shared" si="0"/>
        <v>0</v>
      </c>
      <c r="H16" s="465">
        <f t="shared" si="1"/>
        <v>0</v>
      </c>
    </row>
    <row r="17" spans="1:250" ht="38.25">
      <c r="A17" s="290">
        <f>+$A$4+COUNT(A$7:A15)*0.01+0.01</f>
        <v>1.08</v>
      </c>
      <c r="B17" s="281" t="s">
        <v>495</v>
      </c>
      <c r="C17" s="281" t="s">
        <v>494</v>
      </c>
      <c r="D17" s="285">
        <v>24</v>
      </c>
      <c r="E17" s="284" t="s">
        <v>459</v>
      </c>
      <c r="F17" s="295"/>
      <c r="G17" s="294">
        <f t="shared" si="0"/>
        <v>0</v>
      </c>
      <c r="H17" s="465">
        <f t="shared" si="1"/>
        <v>0</v>
      </c>
    </row>
    <row r="18" spans="1:250" ht="38.25">
      <c r="A18" s="290">
        <f>+$A$4+COUNT(A$7:A17)*0.01+0.01</f>
        <v>1.1000000000000001</v>
      </c>
      <c r="B18" s="281" t="s">
        <v>493</v>
      </c>
      <c r="C18" s="281" t="s">
        <v>492</v>
      </c>
      <c r="D18" s="285">
        <v>20</v>
      </c>
      <c r="E18" s="284" t="s">
        <v>459</v>
      </c>
      <c r="F18" s="295"/>
      <c r="G18" s="294">
        <f t="shared" si="0"/>
        <v>0</v>
      </c>
      <c r="H18" s="465">
        <f t="shared" si="1"/>
        <v>0</v>
      </c>
    </row>
    <row r="19" spans="1:250" ht="38.25">
      <c r="A19" s="290">
        <f>+$A$4+COUNT(A$7:A17)*0.01+0.01</f>
        <v>1.1000000000000001</v>
      </c>
      <c r="B19" s="281" t="s">
        <v>491</v>
      </c>
      <c r="C19" s="281" t="s">
        <v>490</v>
      </c>
      <c r="D19" s="285">
        <v>50</v>
      </c>
      <c r="E19" s="284" t="s">
        <v>459</v>
      </c>
      <c r="F19" s="295"/>
      <c r="G19" s="294">
        <f t="shared" si="0"/>
        <v>0</v>
      </c>
      <c r="H19" s="465">
        <f t="shared" si="1"/>
        <v>0</v>
      </c>
      <c r="I19" s="394"/>
    </row>
    <row r="20" spans="1:250" ht="25.5">
      <c r="A20" s="290">
        <f>+$A$4+COUNT(A$7:A19)*0.01+0.01</f>
        <v>1.1200000000000001</v>
      </c>
      <c r="B20" s="281" t="s">
        <v>489</v>
      </c>
      <c r="C20" s="281" t="s">
        <v>488</v>
      </c>
      <c r="D20" s="285">
        <v>24</v>
      </c>
      <c r="E20" s="284" t="s">
        <v>459</v>
      </c>
      <c r="F20" s="295"/>
      <c r="G20" s="294">
        <f t="shared" si="0"/>
        <v>0</v>
      </c>
      <c r="H20" s="465">
        <f t="shared" si="1"/>
        <v>0</v>
      </c>
    </row>
    <row r="21" spans="1:250" ht="38.25">
      <c r="A21" s="290">
        <f>+$A$4+COUNT(A$7:A19)*0.01+0.01</f>
        <v>1.1200000000000001</v>
      </c>
      <c r="B21" s="281" t="s">
        <v>487</v>
      </c>
      <c r="C21" s="281" t="s">
        <v>486</v>
      </c>
      <c r="D21" s="285">
        <v>6</v>
      </c>
      <c r="E21" s="284" t="s">
        <v>459</v>
      </c>
      <c r="F21" s="295"/>
      <c r="G21" s="294">
        <f t="shared" si="0"/>
        <v>0</v>
      </c>
      <c r="H21" s="465">
        <f t="shared" si="1"/>
        <v>0</v>
      </c>
    </row>
    <row r="22" spans="1:250" ht="38.25">
      <c r="A22" s="301">
        <f>+$A$4+COUNT(A$7:A21)*0.01+0.01</f>
        <v>1.1399999999999999</v>
      </c>
      <c r="B22" s="300" t="s">
        <v>485</v>
      </c>
      <c r="C22" s="300" t="s">
        <v>484</v>
      </c>
      <c r="D22" s="299">
        <v>5</v>
      </c>
      <c r="E22" s="298" t="s">
        <v>459</v>
      </c>
      <c r="F22" s="297"/>
      <c r="G22" s="296">
        <f t="shared" si="0"/>
        <v>0</v>
      </c>
      <c r="H22" s="465">
        <f t="shared" si="1"/>
        <v>0</v>
      </c>
    </row>
    <row r="23" spans="1:250">
      <c r="A23" s="290"/>
      <c r="B23" s="281"/>
      <c r="C23" s="291" t="s">
        <v>483</v>
      </c>
      <c r="D23" s="285"/>
      <c r="E23" s="284"/>
      <c r="F23" s="295"/>
      <c r="G23" s="294">
        <f>SUM(G9:G22)</f>
        <v>0</v>
      </c>
      <c r="H23" s="403">
        <f t="shared" ref="H23:I23" si="2">SUM(H9:H22)</f>
        <v>0</v>
      </c>
      <c r="I23" s="402">
        <f t="shared" si="2"/>
        <v>0</v>
      </c>
    </row>
    <row r="24" spans="1:250" s="295" customFormat="1">
      <c r="A24" s="290"/>
      <c r="B24" s="281"/>
      <c r="C24" s="281"/>
      <c r="D24" s="285"/>
      <c r="E24" s="284"/>
      <c r="G24" s="294"/>
      <c r="H24" s="463"/>
      <c r="I24" s="392"/>
      <c r="HV24" s="281"/>
      <c r="HW24" s="281"/>
      <c r="HX24" s="281"/>
      <c r="HY24" s="281"/>
      <c r="HZ24" s="281"/>
      <c r="IA24" s="281"/>
      <c r="IB24" s="281"/>
      <c r="IC24" s="281"/>
      <c r="ID24" s="281"/>
      <c r="IE24" s="281"/>
      <c r="IF24" s="281"/>
      <c r="IG24" s="281"/>
      <c r="IH24" s="281"/>
      <c r="II24" s="281"/>
      <c r="IJ24" s="281"/>
      <c r="IK24" s="281"/>
      <c r="IL24" s="281"/>
      <c r="IM24" s="281"/>
      <c r="IN24" s="281"/>
      <c r="IO24" s="281"/>
      <c r="IP24" s="281"/>
    </row>
    <row r="25" spans="1:250" s="295" customFormat="1" ht="25.5">
      <c r="A25" s="290">
        <f>+$A$4+COUNT(A$7:A24)*0.01+0.01</f>
        <v>1.1500000000000001</v>
      </c>
      <c r="B25" s="281"/>
      <c r="C25" s="281" t="s">
        <v>482</v>
      </c>
      <c r="D25" s="285">
        <f>SUM(D9:D22)</f>
        <v>507</v>
      </c>
      <c r="E25" s="284" t="s">
        <v>91</v>
      </c>
      <c r="G25" s="294">
        <f>F25*D25</f>
        <v>0</v>
      </c>
      <c r="H25" s="465">
        <f>+G25</f>
        <v>0</v>
      </c>
      <c r="I25" s="392"/>
      <c r="HV25" s="281"/>
      <c r="HW25" s="281"/>
      <c r="HX25" s="281"/>
      <c r="HY25" s="281"/>
      <c r="HZ25" s="281"/>
      <c r="IA25" s="281"/>
      <c r="IB25" s="281"/>
      <c r="IC25" s="281"/>
      <c r="ID25" s="281"/>
      <c r="IE25" s="281"/>
      <c r="IF25" s="281"/>
      <c r="IG25" s="281"/>
      <c r="IH25" s="281"/>
      <c r="II25" s="281"/>
      <c r="IJ25" s="281"/>
      <c r="IK25" s="281"/>
      <c r="IL25" s="281"/>
      <c r="IM25" s="281"/>
      <c r="IN25" s="281"/>
      <c r="IO25" s="281"/>
      <c r="IP25" s="281"/>
    </row>
    <row r="26" spans="1:250">
      <c r="A26" s="287"/>
      <c r="B26" s="281"/>
      <c r="D26" s="285"/>
      <c r="E26" s="284"/>
      <c r="F26" s="295"/>
      <c r="G26" s="294"/>
    </row>
    <row r="27" spans="1:250" ht="38.25">
      <c r="A27" s="290">
        <f>+$A$4+COUNT(A$7:A26)*0.01+0.01</f>
        <v>1.1599999999999999</v>
      </c>
      <c r="B27" s="281"/>
      <c r="C27" s="281" t="s">
        <v>481</v>
      </c>
      <c r="D27" s="285">
        <f>SUM(D9:D22)</f>
        <v>507</v>
      </c>
      <c r="E27" s="284" t="s">
        <v>91</v>
      </c>
      <c r="F27" s="295"/>
      <c r="G27" s="294">
        <f>F27*D27</f>
        <v>0</v>
      </c>
      <c r="H27" s="465">
        <f>+G27</f>
        <v>0</v>
      </c>
    </row>
    <row r="28" spans="1:250">
      <c r="A28" s="290"/>
      <c r="B28" s="281"/>
      <c r="D28" s="285"/>
      <c r="E28" s="284"/>
      <c r="F28" s="295"/>
      <c r="G28" s="294"/>
      <c r="H28" s="465">
        <f t="shared" ref="H28:H32" si="3">+G28</f>
        <v>0</v>
      </c>
    </row>
    <row r="29" spans="1:250" ht="38.25">
      <c r="A29" s="290">
        <f>+$A$4+COUNT(A$7:A28)*0.01+0.01</f>
        <v>1.17</v>
      </c>
      <c r="B29" s="281"/>
      <c r="C29" s="281" t="s">
        <v>480</v>
      </c>
      <c r="D29" s="285">
        <v>1</v>
      </c>
      <c r="E29" s="284" t="s">
        <v>91</v>
      </c>
      <c r="F29" s="295"/>
      <c r="G29" s="294">
        <f>F29*D29</f>
        <v>0</v>
      </c>
      <c r="H29" s="465">
        <f t="shared" si="3"/>
        <v>0</v>
      </c>
    </row>
    <row r="30" spans="1:250">
      <c r="A30" s="290"/>
      <c r="B30" s="281"/>
      <c r="D30" s="285"/>
      <c r="E30" s="284"/>
      <c r="F30" s="295"/>
      <c r="G30" s="294"/>
      <c r="H30" s="465">
        <f t="shared" si="3"/>
        <v>0</v>
      </c>
      <c r="I30" s="394"/>
    </row>
    <row r="31" spans="1:250">
      <c r="A31" s="290">
        <f>+$A$4+COUNT(A$7:A30)*0.01+0.01</f>
        <v>1.18</v>
      </c>
      <c r="C31" s="281" t="s">
        <v>545</v>
      </c>
      <c r="D31" s="285">
        <v>1</v>
      </c>
      <c r="E31" s="284" t="s">
        <v>91</v>
      </c>
      <c r="F31" s="295"/>
      <c r="G31" s="294">
        <f>F31*D31</f>
        <v>0</v>
      </c>
      <c r="H31" s="465">
        <f t="shared" si="3"/>
        <v>0</v>
      </c>
    </row>
    <row r="32" spans="1:250">
      <c r="A32" s="290"/>
      <c r="D32" s="285"/>
      <c r="E32" s="284"/>
      <c r="F32" s="295"/>
      <c r="G32" s="294"/>
      <c r="H32" s="465">
        <f t="shared" si="3"/>
        <v>0</v>
      </c>
    </row>
    <row r="33" spans="1:9">
      <c r="A33" s="290">
        <f>+$A$4+COUNT(A$7:A32)*0.01+0.01</f>
        <v>1.19</v>
      </c>
      <c r="C33" s="281" t="s">
        <v>561</v>
      </c>
      <c r="D33" s="285">
        <v>20</v>
      </c>
      <c r="E33" s="284" t="s">
        <v>84</v>
      </c>
      <c r="F33" s="295"/>
      <c r="G33" s="294">
        <f>F33*D33</f>
        <v>0</v>
      </c>
      <c r="H33" s="465">
        <f>+G33</f>
        <v>0</v>
      </c>
    </row>
    <row r="34" spans="1:9" ht="13.5" thickBot="1">
      <c r="A34" s="293"/>
      <c r="B34" s="292"/>
      <c r="C34" s="292"/>
      <c r="D34" s="292"/>
      <c r="E34" s="292"/>
      <c r="F34" s="292"/>
      <c r="G34" s="292"/>
    </row>
    <row r="35" spans="1:9" ht="13.5" thickTop="1">
      <c r="A35" s="290"/>
      <c r="B35" s="281"/>
      <c r="C35" s="289" t="s">
        <v>479</v>
      </c>
      <c r="D35" s="291"/>
      <c r="E35" s="291"/>
      <c r="F35" s="291"/>
      <c r="G35" s="288">
        <f>SUM(G23,G25,G27,G29,G31,G33)</f>
        <v>0</v>
      </c>
      <c r="H35" s="404">
        <f>SUM(H23,H25,H27,H29,H31,H33)</f>
        <v>0</v>
      </c>
      <c r="I35" s="436">
        <f t="shared" ref="I35" si="4">SUM(I23,I25,I27,I29,I31,I33)</f>
        <v>0</v>
      </c>
    </row>
    <row r="36" spans="1:9">
      <c r="A36" s="287"/>
      <c r="B36" s="287"/>
      <c r="C36" s="286"/>
      <c r="D36" s="285"/>
      <c r="E36" s="284"/>
      <c r="F36" s="283"/>
      <c r="G36" s="283"/>
    </row>
    <row r="44" spans="1:9">
      <c r="C44" s="439"/>
    </row>
  </sheetData>
  <sheetProtection selectLockedCells="1" selectUnlockedCells="1"/>
  <pageMargins left="0.78740157480314965" right="0.59055118110236227" top="1.0629921259842521" bottom="0.98425196850393704" header="0.31496062992125984" footer="0.39370078740157483"/>
  <pageSetup paperSize="9" scale="70" firstPageNumber="0" orientation="portrait" r:id="rId1"/>
  <headerFooter alignWithMargins="0">
    <oddHeader>&amp;L&amp;G</oddHeader>
    <oddFooter>&amp;L&amp;8Dokument: &amp;F&amp;C&amp;"Calibri,Regular"&amp;9Stran: &amp;P/&amp;N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7">
    <tabColor theme="9" tint="-0.249977111117893"/>
  </sheetPr>
  <dimension ref="A1:H81"/>
  <sheetViews>
    <sheetView view="pageBreakPreview" topLeftCell="A67" zoomScale="85" zoomScaleNormal="85" zoomScaleSheetLayoutView="85" workbookViewId="0">
      <selection activeCell="M24" sqref="M24"/>
    </sheetView>
  </sheetViews>
  <sheetFormatPr defaultRowHeight="12.75"/>
  <cols>
    <col min="1" max="1" width="5.5703125" style="339" customWidth="1"/>
    <col min="2" max="2" width="52.140625" style="338" customWidth="1"/>
    <col min="3" max="3" width="7.7109375" style="337" customWidth="1"/>
    <col min="4" max="4" width="6.28515625" style="337" customWidth="1"/>
    <col min="5" max="5" width="9.7109375" style="336" bestFit="1" customWidth="1"/>
    <col min="6" max="6" width="14.7109375" style="336" customWidth="1"/>
    <col min="7" max="7" width="11.140625" style="391" bestFit="1" customWidth="1"/>
    <col min="8" max="8" width="13.42578125" style="392" bestFit="1" customWidth="1"/>
    <col min="9" max="16384" width="9.140625" style="335"/>
  </cols>
  <sheetData>
    <row r="1" spans="1:8" s="384" customFormat="1">
      <c r="A1" s="387" t="s">
        <v>518</v>
      </c>
      <c r="B1" s="347" t="s">
        <v>663</v>
      </c>
      <c r="C1" s="386" t="s">
        <v>516</v>
      </c>
      <c r="D1" s="384" t="s">
        <v>515</v>
      </c>
      <c r="E1" s="385" t="s">
        <v>514</v>
      </c>
      <c r="F1" s="384" t="s">
        <v>513</v>
      </c>
      <c r="G1" s="391" t="s">
        <v>686</v>
      </c>
      <c r="H1" s="392" t="s">
        <v>687</v>
      </c>
    </row>
    <row r="2" spans="1:8">
      <c r="A2" s="383"/>
      <c r="B2" s="382"/>
      <c r="C2" s="380"/>
      <c r="D2" s="376"/>
      <c r="E2" s="381"/>
      <c r="F2" s="381"/>
      <c r="H2" s="389"/>
    </row>
    <row r="3" spans="1:8" ht="15.75">
      <c r="A3" s="363">
        <v>1</v>
      </c>
      <c r="B3" s="362" t="s">
        <v>464</v>
      </c>
      <c r="C3" s="380"/>
      <c r="D3" s="376"/>
      <c r="E3" s="379"/>
      <c r="F3" s="379"/>
    </row>
    <row r="4" spans="1:8" ht="31.5">
      <c r="A4" s="363"/>
      <c r="B4" s="362" t="s">
        <v>463</v>
      </c>
      <c r="C4" s="380"/>
      <c r="D4" s="376"/>
      <c r="E4" s="379"/>
      <c r="F4" s="379"/>
    </row>
    <row r="5" spans="1:8" ht="15.75">
      <c r="A5" s="363"/>
      <c r="B5" s="362" t="s">
        <v>462</v>
      </c>
      <c r="C5" s="380"/>
      <c r="D5" s="376"/>
      <c r="E5" s="379"/>
      <c r="F5" s="379"/>
    </row>
    <row r="6" spans="1:8" ht="15.75">
      <c r="A6" s="363"/>
      <c r="B6" s="360" t="s">
        <v>659</v>
      </c>
      <c r="C6" s="380"/>
      <c r="D6" s="376"/>
      <c r="E6" s="379"/>
      <c r="F6" s="379"/>
      <c r="G6" s="393"/>
    </row>
    <row r="7" spans="1:8">
      <c r="A7" s="378"/>
      <c r="B7" s="377"/>
      <c r="C7" s="376"/>
      <c r="D7" s="376"/>
      <c r="E7" s="375"/>
      <c r="F7" s="375"/>
    </row>
    <row r="8" spans="1:8" ht="15">
      <c r="A8" s="361"/>
      <c r="B8" s="364"/>
      <c r="C8" s="336"/>
      <c r="D8" s="336"/>
      <c r="E8" s="346"/>
      <c r="F8" s="359"/>
    </row>
    <row r="9" spans="1:8" ht="63.75">
      <c r="A9" s="361">
        <v>1</v>
      </c>
      <c r="B9" s="425" t="s">
        <v>694</v>
      </c>
      <c r="C9" s="336">
        <v>1</v>
      </c>
      <c r="D9" s="336" t="s">
        <v>91</v>
      </c>
      <c r="E9" s="346"/>
      <c r="F9" s="359">
        <f>E9*C9</f>
        <v>0</v>
      </c>
      <c r="G9" s="405">
        <f>+F9</f>
        <v>0</v>
      </c>
    </row>
    <row r="10" spans="1:8" ht="15">
      <c r="A10" s="361"/>
      <c r="B10" s="364"/>
      <c r="C10" s="336"/>
      <c r="D10" s="336"/>
      <c r="E10" s="346"/>
      <c r="F10" s="359"/>
    </row>
    <row r="11" spans="1:8" ht="51">
      <c r="A11" s="361">
        <v>2</v>
      </c>
      <c r="B11" s="364" t="s">
        <v>664</v>
      </c>
      <c r="C11" s="336">
        <v>365</v>
      </c>
      <c r="D11" s="336" t="s">
        <v>459</v>
      </c>
      <c r="E11" s="346"/>
      <c r="F11" s="359">
        <f>E11*C11</f>
        <v>0</v>
      </c>
      <c r="G11" s="405"/>
      <c r="H11" s="406">
        <f>+F11</f>
        <v>0</v>
      </c>
    </row>
    <row r="12" spans="1:8" ht="15">
      <c r="A12" s="348"/>
      <c r="B12" s="355"/>
      <c r="C12" s="336"/>
      <c r="D12" s="336"/>
      <c r="E12" s="346"/>
      <c r="F12" s="373"/>
    </row>
    <row r="13" spans="1:8" ht="51">
      <c r="A13" s="361">
        <v>3</v>
      </c>
      <c r="B13" s="355" t="s">
        <v>665</v>
      </c>
      <c r="C13" s="336">
        <v>108</v>
      </c>
      <c r="D13" s="336" t="s">
        <v>459</v>
      </c>
      <c r="E13" s="346"/>
      <c r="F13" s="359">
        <f>C13*E13</f>
        <v>0</v>
      </c>
      <c r="H13" s="406">
        <f>+F13</f>
        <v>0</v>
      </c>
    </row>
    <row r="14" spans="1:8" ht="15">
      <c r="A14" s="348"/>
      <c r="B14" s="355"/>
      <c r="C14" s="336"/>
      <c r="D14" s="336"/>
      <c r="E14" s="346"/>
      <c r="F14" s="373"/>
      <c r="H14" s="406"/>
    </row>
    <row r="15" spans="1:8" ht="25.5">
      <c r="A15" s="361">
        <v>4</v>
      </c>
      <c r="B15" s="355" t="s">
        <v>666</v>
      </c>
      <c r="C15" s="336">
        <v>9</v>
      </c>
      <c r="D15" s="336" t="s">
        <v>459</v>
      </c>
      <c r="E15" s="346"/>
      <c r="F15" s="359">
        <f>E15*C15</f>
        <v>0</v>
      </c>
      <c r="H15" s="406">
        <f t="shared" ref="H15:H51" si="0">+F15</f>
        <v>0</v>
      </c>
    </row>
    <row r="16" spans="1:8">
      <c r="A16" s="336"/>
      <c r="B16" s="364"/>
      <c r="C16" s="348"/>
      <c r="D16" s="336"/>
      <c r="E16" s="348"/>
      <c r="F16" s="357"/>
      <c r="H16" s="406"/>
    </row>
    <row r="17" spans="1:8" ht="51">
      <c r="A17" s="361">
        <v>5</v>
      </c>
      <c r="B17" s="355" t="s">
        <v>667</v>
      </c>
      <c r="C17" s="336">
        <v>10</v>
      </c>
      <c r="D17" s="336" t="s">
        <v>459</v>
      </c>
      <c r="E17" s="346"/>
      <c r="F17" s="359">
        <f>E17*C17</f>
        <v>0</v>
      </c>
      <c r="H17" s="406">
        <f t="shared" si="0"/>
        <v>0</v>
      </c>
    </row>
    <row r="18" spans="1:8" ht="14.25">
      <c r="A18" s="374"/>
      <c r="B18" s="364"/>
      <c r="C18" s="336"/>
      <c r="D18" s="336"/>
      <c r="E18" s="346"/>
      <c r="F18" s="357"/>
      <c r="H18" s="406"/>
    </row>
    <row r="19" spans="1:8" ht="38.25">
      <c r="A19" s="361">
        <v>6</v>
      </c>
      <c r="B19" s="355" t="s">
        <v>668</v>
      </c>
      <c r="C19" s="336">
        <v>10</v>
      </c>
      <c r="D19" s="336" t="s">
        <v>459</v>
      </c>
      <c r="E19" s="346"/>
      <c r="F19" s="359">
        <f>E19*C19</f>
        <v>0</v>
      </c>
      <c r="H19" s="406">
        <f t="shared" si="0"/>
        <v>0</v>
      </c>
    </row>
    <row r="20" spans="1:8" ht="15">
      <c r="A20" s="361"/>
      <c r="B20" s="355"/>
      <c r="C20" s="336"/>
      <c r="D20" s="336"/>
      <c r="E20" s="346"/>
      <c r="F20" s="359"/>
      <c r="H20" s="406"/>
    </row>
    <row r="21" spans="1:8" ht="38.25">
      <c r="A21" s="361">
        <v>7</v>
      </c>
      <c r="B21" s="355" t="s">
        <v>669</v>
      </c>
      <c r="C21" s="336">
        <v>125</v>
      </c>
      <c r="D21" s="336" t="s">
        <v>459</v>
      </c>
      <c r="E21" s="346"/>
      <c r="F21" s="359">
        <f>E21*C21</f>
        <v>0</v>
      </c>
      <c r="H21" s="406">
        <f t="shared" si="0"/>
        <v>0</v>
      </c>
    </row>
    <row r="22" spans="1:8" ht="15">
      <c r="A22" s="348"/>
      <c r="B22" s="355"/>
      <c r="C22" s="336"/>
      <c r="D22" s="336"/>
      <c r="E22" s="346"/>
      <c r="F22" s="373"/>
      <c r="H22" s="406"/>
    </row>
    <row r="23" spans="1:8" ht="38.25">
      <c r="A23" s="361">
        <v>8</v>
      </c>
      <c r="B23" s="355" t="s">
        <v>670</v>
      </c>
      <c r="C23" s="336">
        <v>19</v>
      </c>
      <c r="D23" s="336" t="s">
        <v>459</v>
      </c>
      <c r="E23" s="346"/>
      <c r="F23" s="359">
        <f>C23*E23</f>
        <v>0</v>
      </c>
      <c r="H23" s="406">
        <f t="shared" si="0"/>
        <v>0</v>
      </c>
    </row>
    <row r="24" spans="1:8" ht="15">
      <c r="A24" s="361"/>
      <c r="B24" s="355"/>
      <c r="C24" s="358"/>
      <c r="D24" s="336"/>
      <c r="E24" s="346"/>
      <c r="F24" s="340"/>
      <c r="H24" s="406"/>
    </row>
    <row r="25" spans="1:8" ht="38.25">
      <c r="A25" s="361">
        <v>9</v>
      </c>
      <c r="B25" s="355" t="s">
        <v>671</v>
      </c>
      <c r="C25" s="336">
        <v>68</v>
      </c>
      <c r="D25" s="336" t="s">
        <v>459</v>
      </c>
      <c r="E25" s="346"/>
      <c r="F25" s="359">
        <f>C25*E25</f>
        <v>0</v>
      </c>
      <c r="H25" s="406">
        <f t="shared" si="0"/>
        <v>0</v>
      </c>
    </row>
    <row r="26" spans="1:8">
      <c r="A26" s="348"/>
      <c r="B26" s="355"/>
      <c r="C26" s="336"/>
      <c r="D26" s="336"/>
      <c r="E26" s="346"/>
      <c r="F26" s="340"/>
      <c r="H26" s="406"/>
    </row>
    <row r="27" spans="1:8" ht="38.25">
      <c r="A27" s="361">
        <v>10</v>
      </c>
      <c r="B27" s="355" t="s">
        <v>672</v>
      </c>
      <c r="C27" s="336">
        <v>21</v>
      </c>
      <c r="D27" s="336" t="s">
        <v>459</v>
      </c>
      <c r="E27" s="346"/>
      <c r="F27" s="359">
        <f>C27*E27</f>
        <v>0</v>
      </c>
      <c r="H27" s="406">
        <f t="shared" si="0"/>
        <v>0</v>
      </c>
    </row>
    <row r="28" spans="1:8" ht="15">
      <c r="A28" s="361"/>
      <c r="B28" s="355"/>
      <c r="C28" s="336"/>
      <c r="D28" s="336"/>
      <c r="E28" s="346"/>
      <c r="F28" s="359"/>
      <c r="H28" s="406"/>
    </row>
    <row r="29" spans="1:8" ht="51">
      <c r="A29" s="361">
        <v>11</v>
      </c>
      <c r="B29" s="355" t="s">
        <v>673</v>
      </c>
      <c r="C29" s="336">
        <v>10</v>
      </c>
      <c r="D29" s="336" t="s">
        <v>459</v>
      </c>
      <c r="E29" s="346"/>
      <c r="F29" s="359">
        <f>C29*E29</f>
        <v>0</v>
      </c>
      <c r="H29" s="406">
        <f t="shared" si="0"/>
        <v>0</v>
      </c>
    </row>
    <row r="30" spans="1:8" ht="15">
      <c r="A30" s="348"/>
      <c r="B30" s="355"/>
      <c r="C30" s="336"/>
      <c r="D30" s="336"/>
      <c r="E30" s="346"/>
      <c r="F30" s="359"/>
      <c r="H30" s="406"/>
    </row>
    <row r="31" spans="1:8" ht="25.5">
      <c r="A31" s="361">
        <v>12</v>
      </c>
      <c r="B31" s="355" t="s">
        <v>674</v>
      </c>
      <c r="C31" s="336">
        <v>19</v>
      </c>
      <c r="D31" s="336" t="s">
        <v>459</v>
      </c>
      <c r="E31" s="346"/>
      <c r="F31" s="359">
        <f>C31*E31</f>
        <v>0</v>
      </c>
      <c r="H31" s="406">
        <f t="shared" si="0"/>
        <v>0</v>
      </c>
    </row>
    <row r="32" spans="1:8" ht="15">
      <c r="A32" s="348"/>
      <c r="B32" s="355"/>
      <c r="C32" s="336"/>
      <c r="D32" s="336"/>
      <c r="E32" s="346"/>
      <c r="F32" s="359"/>
      <c r="H32" s="406"/>
    </row>
    <row r="33" spans="1:8" ht="38.25">
      <c r="A33" s="361">
        <v>13</v>
      </c>
      <c r="B33" s="355" t="s">
        <v>675</v>
      </c>
      <c r="C33" s="336">
        <v>620</v>
      </c>
      <c r="D33" s="336" t="s">
        <v>82</v>
      </c>
      <c r="E33" s="346"/>
      <c r="F33" s="359">
        <f>E33*C33</f>
        <v>0</v>
      </c>
      <c r="H33" s="406">
        <f t="shared" si="0"/>
        <v>0</v>
      </c>
    </row>
    <row r="34" spans="1:8">
      <c r="A34" s="348"/>
      <c r="B34" s="364"/>
      <c r="C34" s="336"/>
      <c r="D34" s="336"/>
      <c r="E34" s="346"/>
      <c r="F34" s="340"/>
      <c r="H34" s="406"/>
    </row>
    <row r="35" spans="1:8" ht="38.25">
      <c r="A35" s="361">
        <v>14</v>
      </c>
      <c r="B35" s="355" t="s">
        <v>676</v>
      </c>
      <c r="C35" s="358">
        <v>1</v>
      </c>
      <c r="D35" s="336" t="s">
        <v>459</v>
      </c>
      <c r="E35" s="346"/>
      <c r="F35" s="340">
        <f>E35*C35</f>
        <v>0</v>
      </c>
      <c r="H35" s="406">
        <f t="shared" si="0"/>
        <v>0</v>
      </c>
    </row>
    <row r="36" spans="1:8">
      <c r="A36" s="348"/>
      <c r="B36" s="364"/>
      <c r="C36" s="336"/>
      <c r="D36" s="336"/>
      <c r="E36" s="346"/>
      <c r="F36" s="340"/>
      <c r="H36" s="406"/>
    </row>
    <row r="37" spans="1:8" ht="38.25">
      <c r="A37" s="361">
        <v>15</v>
      </c>
      <c r="B37" s="355" t="s">
        <v>662</v>
      </c>
      <c r="C37" s="336">
        <v>1</v>
      </c>
      <c r="D37" s="336" t="s">
        <v>459</v>
      </c>
      <c r="E37" s="346"/>
      <c r="F37" s="359">
        <f>C37*E37</f>
        <v>0</v>
      </c>
      <c r="H37" s="406">
        <f t="shared" si="0"/>
        <v>0</v>
      </c>
    </row>
    <row r="38" spans="1:8">
      <c r="A38" s="336"/>
      <c r="B38" s="364"/>
      <c r="C38" s="348"/>
      <c r="D38" s="336"/>
      <c r="E38" s="348"/>
      <c r="F38" s="357"/>
      <c r="H38" s="406"/>
    </row>
    <row r="39" spans="1:8" ht="38.25">
      <c r="A39" s="361">
        <v>16</v>
      </c>
      <c r="B39" s="355" t="s">
        <v>677</v>
      </c>
      <c r="C39" s="336">
        <v>365</v>
      </c>
      <c r="D39" s="336" t="s">
        <v>82</v>
      </c>
      <c r="E39" s="346"/>
      <c r="F39" s="359">
        <f>C39*E39</f>
        <v>0</v>
      </c>
      <c r="H39" s="406">
        <f t="shared" si="0"/>
        <v>0</v>
      </c>
    </row>
    <row r="40" spans="1:8" ht="15">
      <c r="A40" s="361"/>
      <c r="B40" s="355"/>
      <c r="C40" s="358"/>
      <c r="D40" s="336"/>
      <c r="E40" s="346"/>
      <c r="F40" s="340"/>
      <c r="H40" s="406"/>
    </row>
    <row r="41" spans="1:8" ht="38.25">
      <c r="A41" s="361">
        <v>17</v>
      </c>
      <c r="B41" s="355" t="s">
        <v>678</v>
      </c>
      <c r="C41" s="336">
        <v>48</v>
      </c>
      <c r="D41" s="336" t="s">
        <v>459</v>
      </c>
      <c r="E41" s="346"/>
      <c r="F41" s="359">
        <f>C41*E41</f>
        <v>0</v>
      </c>
      <c r="H41" s="406">
        <f t="shared" si="0"/>
        <v>0</v>
      </c>
    </row>
    <row r="42" spans="1:8" ht="15">
      <c r="A42" s="361"/>
      <c r="B42" s="355"/>
      <c r="C42" s="336"/>
      <c r="D42" s="336"/>
      <c r="E42" s="346"/>
      <c r="F42" s="359"/>
      <c r="H42" s="406"/>
    </row>
    <row r="43" spans="1:8" ht="96" customHeight="1">
      <c r="A43" s="361">
        <f>A41+1</f>
        <v>18</v>
      </c>
      <c r="B43" s="355" t="s">
        <v>679</v>
      </c>
      <c r="C43" s="336" t="s">
        <v>91</v>
      </c>
      <c r="D43" s="336">
        <v>1</v>
      </c>
      <c r="E43" s="346"/>
      <c r="F43" s="373">
        <f>D43*E43</f>
        <v>0</v>
      </c>
      <c r="H43" s="406">
        <f t="shared" si="0"/>
        <v>0</v>
      </c>
    </row>
    <row r="44" spans="1:8" ht="15">
      <c r="A44" s="361"/>
      <c r="B44" s="355"/>
      <c r="C44" s="438"/>
      <c r="D44" s="336"/>
      <c r="E44" s="346"/>
      <c r="F44" s="359"/>
      <c r="H44" s="406"/>
    </row>
    <row r="45" spans="1:8" ht="15">
      <c r="A45" s="361">
        <v>19</v>
      </c>
      <c r="B45" s="355" t="s">
        <v>461</v>
      </c>
      <c r="C45" s="336">
        <v>10</v>
      </c>
      <c r="D45" s="336" t="s">
        <v>84</v>
      </c>
      <c r="E45" s="346"/>
      <c r="F45" s="359">
        <f>C45*E45</f>
        <v>0</v>
      </c>
      <c r="H45" s="406">
        <f t="shared" si="0"/>
        <v>0</v>
      </c>
    </row>
    <row r="46" spans="1:8" ht="15">
      <c r="A46" s="348"/>
      <c r="B46" s="355"/>
      <c r="C46" s="336"/>
      <c r="D46" s="336"/>
      <c r="E46" s="346"/>
      <c r="F46" s="359"/>
      <c r="H46" s="406"/>
    </row>
    <row r="47" spans="1:8" ht="25.5">
      <c r="A47" s="361">
        <v>20</v>
      </c>
      <c r="B47" s="355" t="s">
        <v>693</v>
      </c>
      <c r="C47" s="336">
        <v>1</v>
      </c>
      <c r="D47" s="336" t="s">
        <v>91</v>
      </c>
      <c r="E47" s="346"/>
      <c r="F47" s="359">
        <f>C47*E47</f>
        <v>0</v>
      </c>
      <c r="H47" s="406">
        <f t="shared" si="0"/>
        <v>0</v>
      </c>
    </row>
    <row r="48" spans="1:8" ht="15">
      <c r="A48" s="348"/>
      <c r="B48" s="355"/>
      <c r="C48" s="336"/>
      <c r="D48" s="336"/>
      <c r="E48" s="346"/>
      <c r="F48" s="359"/>
      <c r="H48" s="406"/>
    </row>
    <row r="49" spans="1:8" ht="15">
      <c r="A49" s="361">
        <v>21</v>
      </c>
      <c r="B49" s="355" t="s">
        <v>460</v>
      </c>
      <c r="C49" s="358">
        <v>1</v>
      </c>
      <c r="D49" s="336" t="s">
        <v>91</v>
      </c>
      <c r="E49" s="346"/>
      <c r="F49" s="359">
        <f>C49*E49</f>
        <v>0</v>
      </c>
      <c r="H49" s="406">
        <f t="shared" si="0"/>
        <v>0</v>
      </c>
    </row>
    <row r="50" spans="1:8">
      <c r="A50" s="348"/>
      <c r="B50" s="355"/>
      <c r="C50" s="358"/>
      <c r="D50" s="336"/>
      <c r="E50" s="346"/>
      <c r="F50" s="340"/>
      <c r="H50" s="406"/>
    </row>
    <row r="51" spans="1:8" ht="15">
      <c r="A51" s="361">
        <v>22</v>
      </c>
      <c r="B51" s="355" t="s">
        <v>702</v>
      </c>
      <c r="C51" s="372">
        <v>0.05</v>
      </c>
      <c r="D51" s="371"/>
      <c r="E51" s="346"/>
      <c r="F51" s="340">
        <f>SUM(F11:F50)*C51</f>
        <v>0</v>
      </c>
      <c r="H51" s="406">
        <f t="shared" si="0"/>
        <v>0</v>
      </c>
    </row>
    <row r="52" spans="1:8" ht="15">
      <c r="A52" s="370"/>
      <c r="B52" s="369"/>
      <c r="C52" s="368"/>
      <c r="D52" s="367"/>
      <c r="E52" s="366"/>
      <c r="F52" s="365"/>
    </row>
    <row r="53" spans="1:8">
      <c r="A53" s="348"/>
      <c r="B53" s="364" t="s">
        <v>458</v>
      </c>
      <c r="C53" s="336"/>
      <c r="D53" s="336"/>
      <c r="E53" s="346"/>
      <c r="F53" s="340">
        <f>SUM(F8:F51)</f>
        <v>0</v>
      </c>
      <c r="G53" s="408">
        <f>SUM(G9:G51)</f>
        <v>0</v>
      </c>
      <c r="H53" s="407">
        <f>SUM(H8:H51)</f>
        <v>0</v>
      </c>
    </row>
    <row r="54" spans="1:8" ht="15">
      <c r="A54" s="361"/>
      <c r="B54" s="355"/>
      <c r="C54" s="336"/>
      <c r="D54" s="336"/>
      <c r="E54" s="346"/>
      <c r="F54" s="359"/>
    </row>
    <row r="55" spans="1:8" ht="15">
      <c r="A55" s="361"/>
      <c r="B55" s="355"/>
      <c r="C55" s="336"/>
      <c r="D55" s="336"/>
      <c r="E55" s="346"/>
      <c r="F55" s="359"/>
    </row>
    <row r="56" spans="1:8" ht="15.75">
      <c r="A56" s="363" t="s">
        <v>80</v>
      </c>
      <c r="B56" s="362" t="s">
        <v>661</v>
      </c>
      <c r="C56" s="336"/>
      <c r="D56" s="336"/>
      <c r="E56" s="346"/>
      <c r="F56" s="359"/>
    </row>
    <row r="57" spans="1:8" ht="31.5">
      <c r="A57" s="361"/>
      <c r="B57" s="362" t="s">
        <v>660</v>
      </c>
      <c r="C57" s="336"/>
      <c r="D57" s="336"/>
      <c r="E57" s="346"/>
      <c r="F57" s="359"/>
    </row>
    <row r="58" spans="1:8" ht="15.75">
      <c r="A58" s="361"/>
      <c r="B58" s="360" t="s">
        <v>659</v>
      </c>
      <c r="C58" s="336"/>
      <c r="D58" s="336"/>
      <c r="E58" s="346"/>
      <c r="F58" s="359"/>
    </row>
    <row r="59" spans="1:8" ht="15">
      <c r="A59" s="348"/>
      <c r="B59" s="355"/>
      <c r="C59" s="336"/>
      <c r="D59" s="336"/>
      <c r="E59" s="346"/>
      <c r="F59" s="359"/>
    </row>
    <row r="60" spans="1:8">
      <c r="A60" s="348"/>
      <c r="B60" s="356" t="s">
        <v>471</v>
      </c>
      <c r="C60" s="336"/>
      <c r="D60" s="358"/>
      <c r="E60" s="346"/>
      <c r="F60" s="357"/>
    </row>
    <row r="61" spans="1:8" ht="63.75">
      <c r="A61" s="348">
        <f>1</f>
        <v>1</v>
      </c>
      <c r="B61" s="355" t="s">
        <v>680</v>
      </c>
      <c r="C61" s="336" t="s">
        <v>459</v>
      </c>
      <c r="D61" s="336">
        <v>3</v>
      </c>
      <c r="E61" s="346"/>
      <c r="F61" s="340">
        <f>D61*E61</f>
        <v>0</v>
      </c>
      <c r="H61" s="406">
        <f>+F61</f>
        <v>0</v>
      </c>
    </row>
    <row r="62" spans="1:8">
      <c r="A62" s="348"/>
      <c r="B62" s="355"/>
      <c r="C62" s="336"/>
      <c r="D62" s="336"/>
      <c r="E62" s="346"/>
      <c r="F62" s="340"/>
    </row>
    <row r="63" spans="1:8" ht="63.75">
      <c r="A63" s="348">
        <v>2</v>
      </c>
      <c r="B63" s="355" t="s">
        <v>681</v>
      </c>
      <c r="C63" s="336" t="s">
        <v>459</v>
      </c>
      <c r="D63" s="336">
        <v>1</v>
      </c>
      <c r="E63" s="346"/>
      <c r="F63" s="340">
        <f>D63*E63</f>
        <v>0</v>
      </c>
      <c r="H63" s="406">
        <f>+F63</f>
        <v>0</v>
      </c>
    </row>
    <row r="64" spans="1:8">
      <c r="A64" s="348"/>
      <c r="B64" s="355"/>
      <c r="C64" s="336"/>
      <c r="D64" s="336"/>
      <c r="E64" s="346"/>
      <c r="F64" s="340"/>
    </row>
    <row r="65" spans="1:8">
      <c r="A65" s="348"/>
      <c r="B65" s="356" t="s">
        <v>470</v>
      </c>
      <c r="C65" s="336"/>
      <c r="D65" s="336"/>
      <c r="E65" s="346"/>
      <c r="F65" s="340"/>
    </row>
    <row r="66" spans="1:8" ht="63.75">
      <c r="A66" s="348">
        <v>3</v>
      </c>
      <c r="B66" s="355" t="s">
        <v>682</v>
      </c>
      <c r="C66" s="336" t="s">
        <v>459</v>
      </c>
      <c r="D66" s="336">
        <v>1</v>
      </c>
      <c r="E66" s="346"/>
      <c r="F66" s="340">
        <f>D66*E66</f>
        <v>0</v>
      </c>
      <c r="H66" s="406">
        <f>+F66</f>
        <v>0</v>
      </c>
    </row>
    <row r="67" spans="1:8">
      <c r="A67" s="348"/>
      <c r="B67" s="355"/>
      <c r="C67" s="336"/>
      <c r="D67" s="336"/>
      <c r="E67" s="346"/>
      <c r="F67" s="340"/>
    </row>
    <row r="68" spans="1:8">
      <c r="A68" s="348"/>
      <c r="B68" s="356" t="s">
        <v>469</v>
      </c>
      <c r="C68" s="336"/>
      <c r="D68" s="336"/>
      <c r="E68" s="346"/>
      <c r="F68" s="340"/>
    </row>
    <row r="69" spans="1:8" ht="63.75">
      <c r="A69" s="348">
        <v>4</v>
      </c>
      <c r="B69" s="355" t="s">
        <v>683</v>
      </c>
      <c r="C69" s="336" t="s">
        <v>459</v>
      </c>
      <c r="D69" s="336">
        <v>1</v>
      </c>
      <c r="E69" s="346"/>
      <c r="F69" s="340">
        <f>D69*E69</f>
        <v>0</v>
      </c>
      <c r="H69" s="406">
        <f>+F69</f>
        <v>0</v>
      </c>
    </row>
    <row r="70" spans="1:8">
      <c r="A70" s="348"/>
      <c r="B70" s="355"/>
      <c r="C70" s="336"/>
      <c r="D70" s="336"/>
      <c r="E70" s="346"/>
      <c r="F70" s="340"/>
    </row>
    <row r="71" spans="1:8">
      <c r="A71" s="348"/>
      <c r="B71" s="356" t="s">
        <v>468</v>
      </c>
      <c r="C71" s="336"/>
      <c r="D71" s="336"/>
      <c r="E71" s="346"/>
      <c r="F71" s="340"/>
    </row>
    <row r="72" spans="1:8" ht="76.5">
      <c r="A72" s="348">
        <v>6</v>
      </c>
      <c r="B72" s="355" t="s">
        <v>684</v>
      </c>
      <c r="C72" s="336" t="s">
        <v>459</v>
      </c>
      <c r="D72" s="336">
        <v>1</v>
      </c>
      <c r="E72" s="346"/>
      <c r="F72" s="340">
        <f>D72*E72</f>
        <v>0</v>
      </c>
      <c r="H72" s="406">
        <f>+F72</f>
        <v>0</v>
      </c>
    </row>
    <row r="73" spans="1:8">
      <c r="A73" s="348"/>
      <c r="B73" s="355"/>
      <c r="C73" s="336"/>
      <c r="D73" s="336"/>
      <c r="E73" s="346"/>
      <c r="F73" s="340"/>
    </row>
    <row r="74" spans="1:8" ht="76.5">
      <c r="A74" s="348">
        <v>7</v>
      </c>
      <c r="B74" s="355" t="s">
        <v>685</v>
      </c>
      <c r="C74" s="336" t="s">
        <v>459</v>
      </c>
      <c r="D74" s="336">
        <v>1</v>
      </c>
      <c r="E74" s="346"/>
      <c r="F74" s="340">
        <f>D74*E74</f>
        <v>0</v>
      </c>
      <c r="H74" s="406">
        <f>+F74</f>
        <v>0</v>
      </c>
    </row>
    <row r="75" spans="1:8">
      <c r="A75" s="348"/>
      <c r="B75" s="355"/>
      <c r="C75" s="336"/>
      <c r="D75" s="336"/>
      <c r="E75" s="346"/>
      <c r="F75" s="340"/>
    </row>
    <row r="76" spans="1:8">
      <c r="A76" s="348"/>
      <c r="B76" s="356" t="s">
        <v>467</v>
      </c>
      <c r="C76" s="336"/>
      <c r="D76" s="336"/>
      <c r="E76" s="346"/>
      <c r="F76" s="340"/>
    </row>
    <row r="77" spans="1:8" ht="25.5">
      <c r="A77" s="348">
        <v>5</v>
      </c>
      <c r="B77" s="355" t="s">
        <v>466</v>
      </c>
      <c r="C77" s="354">
        <v>0.05</v>
      </c>
      <c r="D77" s="336"/>
      <c r="E77" s="346"/>
      <c r="F77" s="340">
        <f>SUM(F61:F76)*C77</f>
        <v>0</v>
      </c>
      <c r="H77" s="406">
        <f>+F77</f>
        <v>0</v>
      </c>
    </row>
    <row r="78" spans="1:8" ht="15">
      <c r="A78" s="353"/>
      <c r="B78" s="352"/>
      <c r="C78" s="351"/>
      <c r="D78" s="351"/>
      <c r="E78" s="350"/>
      <c r="F78" s="349"/>
    </row>
    <row r="79" spans="1:8">
      <c r="A79" s="348"/>
      <c r="B79" s="347" t="s">
        <v>465</v>
      </c>
      <c r="C79" s="336"/>
      <c r="D79" s="336"/>
      <c r="E79" s="346"/>
      <c r="F79" s="340">
        <f>SUM(F61:F78)</f>
        <v>0</v>
      </c>
      <c r="G79" s="408">
        <f t="shared" ref="G79:H79" si="1">SUM(G61:G78)</f>
        <v>0</v>
      </c>
      <c r="H79" s="407">
        <f t="shared" si="1"/>
        <v>0</v>
      </c>
    </row>
    <row r="80" spans="1:8" ht="13.5" thickBot="1">
      <c r="A80" s="345"/>
      <c r="B80" s="344"/>
      <c r="C80" s="343"/>
      <c r="D80" s="343"/>
      <c r="E80" s="342"/>
      <c r="F80" s="342"/>
    </row>
    <row r="81" spans="2:8" ht="26.25" thickTop="1">
      <c r="B81" s="341" t="s">
        <v>658</v>
      </c>
      <c r="F81" s="340">
        <f>SUM(F53,F79)</f>
        <v>0</v>
      </c>
      <c r="G81" s="408">
        <f t="shared" ref="G81" si="2">SUM(G53,G79)</f>
        <v>0</v>
      </c>
      <c r="H81" s="407">
        <f>SUM(H53,H79)</f>
        <v>0</v>
      </c>
    </row>
  </sheetData>
  <sheetProtection selectLockedCells="1" selectUnlockedCells="1"/>
  <pageMargins left="0.78740157480314965" right="0.59055118110236227" top="1.0629921259842521" bottom="0.98425196850393704" header="0.31496062992125984" footer="0.39370078740157483"/>
  <pageSetup paperSize="9" scale="72" firstPageNumber="0" orientation="portrait" r:id="rId1"/>
  <headerFooter alignWithMargins="0">
    <oddHeader>&amp;L&amp;G</oddHeader>
    <oddFooter>&amp;L&amp;8Dokument: &amp;F&amp;C&amp;"Calibri,Regular"&amp;9Stran: &amp;P/&amp;N</oddFooter>
  </headerFooter>
  <rowBreaks count="1" manualBreakCount="1">
    <brk id="54" max="7"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10</vt:i4>
      </vt:variant>
    </vt:vector>
  </HeadingPairs>
  <TitlesOfParts>
    <vt:vector size="19" baseType="lpstr">
      <vt:lpstr>PRVA STRAN</vt:lpstr>
      <vt:lpstr>REK-SKUPAJ</vt:lpstr>
      <vt:lpstr>A.REK GO OBJEKT</vt:lpstr>
      <vt:lpstr>I.A-GRADBENA DELA</vt:lpstr>
      <vt:lpstr>I.B-OBRTNIŠKA DELA</vt:lpstr>
      <vt:lpstr>GO-TP</vt:lpstr>
      <vt:lpstr>ELEKTRO NASLOV - r</vt:lpstr>
      <vt:lpstr>Razsvetljava</vt:lpstr>
      <vt:lpstr>Strelovod</vt:lpstr>
      <vt:lpstr>'A.REK GO OBJEKT'!Področje_tiskanja</vt:lpstr>
      <vt:lpstr>'ELEKTRO NASLOV - r'!Področje_tiskanja</vt:lpstr>
      <vt:lpstr>'GO-TP'!Področje_tiskanja</vt:lpstr>
      <vt:lpstr>'I.A-GRADBENA DELA'!Področje_tiskanja</vt:lpstr>
      <vt:lpstr>'I.B-OBRTNIŠKA DELA'!Področje_tiskanja</vt:lpstr>
      <vt:lpstr>Razsvetljava!Področje_tiskanja</vt:lpstr>
      <vt:lpstr>'REK-SKUPAJ'!Področje_tiskanja</vt:lpstr>
      <vt:lpstr>Strelovod!Področje_tiskanja</vt:lpstr>
      <vt:lpstr>Razsvetljava!Tiskanje_naslovov</vt:lpstr>
      <vt:lpstr>Strelovod!Tiskanje_naslovov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Jože Grobelnik</dc:creator>
  <cp:lastModifiedBy>JHP17</cp:lastModifiedBy>
  <cp:lastPrinted>2020-06-11T05:57:06Z</cp:lastPrinted>
  <dcterms:created xsi:type="dcterms:W3CDTF">2015-07-14T10:57:12Z</dcterms:created>
  <dcterms:modified xsi:type="dcterms:W3CDTF">2021-06-14T08:27:27Z</dcterms:modified>
</cp:coreProperties>
</file>